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65" yWindow="-150" windowWidth="12120" windowHeight="9060" tabRatio="599" activeTab="1"/>
  </bookViews>
  <sheets>
    <sheet name="LLPHRF" sheetId="1" r:id="rId1"/>
    <sheet name="Race Results" sheetId="17" r:id="rId2"/>
    <sheet name="Overall" sheetId="18" r:id="rId3"/>
    <sheet name="Around Alone" sheetId="19" r:id="rId4"/>
    <sheet name="Spring Series" sheetId="20" r:id="rId5"/>
    <sheet name="Womens Skipper" sheetId="21" r:id="rId6"/>
    <sheet name="Moonlight Scramble" sheetId="22" r:id="rId7"/>
    <sheet name="Dorton Cup" sheetId="23" r:id="rId8"/>
    <sheet name="BFO" sheetId="24" r:id="rId9"/>
    <sheet name="Fall Series" sheetId="25" r:id="rId10"/>
  </sheets>
  <definedNames>
    <definedName name="certs" localSheetId="0">LLPHRF!$A$1:$G$151</definedName>
    <definedName name="_xlnm.Print_Area" localSheetId="2">Overall!$A$1:$AI$36</definedName>
    <definedName name="_xlnm.Print_Area" localSheetId="1">'Race Results'!$A$1:$N$37</definedName>
  </definedNames>
  <calcPr calcId="145621"/>
</workbook>
</file>

<file path=xl/calcChain.xml><?xml version="1.0" encoding="utf-8"?>
<calcChain xmlns="http://schemas.openxmlformats.org/spreadsheetml/2006/main">
  <c r="J9" i="17" l="1"/>
  <c r="K9" i="17"/>
  <c r="L9" i="17" l="1"/>
  <c r="J35" i="23"/>
  <c r="G35" i="23"/>
  <c r="K35" i="23"/>
  <c r="J34" i="23"/>
  <c r="G34" i="23"/>
  <c r="K34" i="23"/>
  <c r="J33" i="23"/>
  <c r="G33" i="23"/>
  <c r="K33" i="23"/>
  <c r="L33" i="23"/>
  <c r="J32" i="23"/>
  <c r="G32" i="23"/>
  <c r="K32" i="23"/>
  <c r="J31" i="23"/>
  <c r="G31" i="23"/>
  <c r="K31" i="23"/>
  <c r="J30" i="23"/>
  <c r="G30" i="23"/>
  <c r="K30" i="23"/>
  <c r="D28" i="23"/>
  <c r="J23" i="23"/>
  <c r="L23" i="23"/>
  <c r="G23" i="23"/>
  <c r="K23" i="23"/>
  <c r="K22" i="23"/>
  <c r="J22" i="23"/>
  <c r="G22" i="23"/>
  <c r="J21" i="23"/>
  <c r="L21" i="23"/>
  <c r="G21" i="23"/>
  <c r="K21" i="23"/>
  <c r="J20" i="23"/>
  <c r="L20" i="23"/>
  <c r="G20" i="23"/>
  <c r="K20" i="23"/>
  <c r="J19" i="23"/>
  <c r="G19" i="23"/>
  <c r="K19" i="23"/>
  <c r="J18" i="23"/>
  <c r="G18" i="23"/>
  <c r="K18" i="23"/>
  <c r="D16" i="23"/>
  <c r="J11" i="23"/>
  <c r="G11" i="23"/>
  <c r="K11" i="23"/>
  <c r="J10" i="23"/>
  <c r="L10" i="23"/>
  <c r="G10" i="23"/>
  <c r="K10" i="23"/>
  <c r="J9" i="23"/>
  <c r="G9" i="23"/>
  <c r="K9" i="23"/>
  <c r="J8" i="23"/>
  <c r="G8" i="23"/>
  <c r="K8" i="23"/>
  <c r="J7" i="23"/>
  <c r="G7" i="23"/>
  <c r="K7" i="23"/>
  <c r="J6" i="23"/>
  <c r="L6" i="23"/>
  <c r="G6" i="23"/>
  <c r="K6" i="23"/>
  <c r="D4" i="23"/>
  <c r="G33" i="17"/>
  <c r="G23" i="17"/>
  <c r="G21" i="17"/>
  <c r="K21" i="17" s="1"/>
  <c r="L21" i="17" s="1"/>
  <c r="G11" i="17"/>
  <c r="K11" i="17" s="1"/>
  <c r="G35" i="17"/>
  <c r="K35" i="17" s="1"/>
  <c r="H30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H22" i="18"/>
  <c r="H20" i="18"/>
  <c r="H17" i="18"/>
  <c r="H18" i="18"/>
  <c r="H16" i="18"/>
  <c r="H29" i="18"/>
  <c r="H28" i="18"/>
  <c r="H24" i="18"/>
  <c r="K55" i="25"/>
  <c r="J55" i="25"/>
  <c r="L55" i="25"/>
  <c r="J54" i="25"/>
  <c r="L54" i="25"/>
  <c r="G54" i="25"/>
  <c r="K54" i="25"/>
  <c r="J47" i="25"/>
  <c r="G47" i="25"/>
  <c r="K47" i="25"/>
  <c r="L47" i="25"/>
  <c r="J46" i="25"/>
  <c r="G46" i="25"/>
  <c r="K46" i="25"/>
  <c r="J45" i="25"/>
  <c r="G45" i="25"/>
  <c r="K45" i="25"/>
  <c r="K38" i="25"/>
  <c r="J38" i="25"/>
  <c r="L38" i="25"/>
  <c r="J37" i="25"/>
  <c r="L37" i="25"/>
  <c r="G37" i="25"/>
  <c r="K37" i="25"/>
  <c r="J36" i="25"/>
  <c r="G36" i="25"/>
  <c r="K36" i="25"/>
  <c r="J35" i="25"/>
  <c r="G35" i="25"/>
  <c r="K35" i="25"/>
  <c r="L35" i="25"/>
  <c r="K28" i="25"/>
  <c r="J28" i="25"/>
  <c r="L28" i="25"/>
  <c r="J27" i="25"/>
  <c r="L27" i="25"/>
  <c r="G27" i="25"/>
  <c r="K27" i="25"/>
  <c r="D25" i="25"/>
  <c r="J20" i="25"/>
  <c r="L20" i="25"/>
  <c r="G20" i="25"/>
  <c r="K20" i="25"/>
  <c r="J19" i="25"/>
  <c r="G19" i="25"/>
  <c r="K19" i="25"/>
  <c r="J18" i="25"/>
  <c r="L18" i="25"/>
  <c r="G18" i="25"/>
  <c r="K18" i="25"/>
  <c r="J36" i="17"/>
  <c r="J35" i="17"/>
  <c r="J34" i="17"/>
  <c r="J33" i="17"/>
  <c r="J32" i="17"/>
  <c r="J24" i="17"/>
  <c r="J23" i="17"/>
  <c r="J22" i="17"/>
  <c r="J21" i="17"/>
  <c r="J20" i="17"/>
  <c r="J12" i="17"/>
  <c r="J11" i="17"/>
  <c r="J10" i="17"/>
  <c r="J8" i="17"/>
  <c r="G32" i="17"/>
  <c r="G20" i="17"/>
  <c r="K20" i="17" s="1"/>
  <c r="G8" i="17"/>
  <c r="J33" i="21"/>
  <c r="G33" i="21"/>
  <c r="K33" i="21"/>
  <c r="L33" i="21"/>
  <c r="J32" i="21"/>
  <c r="G32" i="21"/>
  <c r="K32" i="21"/>
  <c r="L32" i="21"/>
  <c r="J31" i="21"/>
  <c r="L31" i="21"/>
  <c r="G31" i="21"/>
  <c r="K31" i="21"/>
  <c r="J30" i="21"/>
  <c r="L30" i="21"/>
  <c r="G30" i="21"/>
  <c r="K30" i="21"/>
  <c r="J29" i="21"/>
  <c r="G29" i="21"/>
  <c r="K29" i="21"/>
  <c r="L29" i="21"/>
  <c r="J28" i="21"/>
  <c r="G28" i="21"/>
  <c r="K28" i="21"/>
  <c r="L28" i="21"/>
  <c r="J19" i="21"/>
  <c r="G19" i="21"/>
  <c r="K19" i="21"/>
  <c r="J18" i="21"/>
  <c r="L18" i="21"/>
  <c r="G18" i="21"/>
  <c r="K18" i="21"/>
  <c r="J17" i="21"/>
  <c r="L17" i="21"/>
  <c r="G17" i="21"/>
  <c r="K17" i="21"/>
  <c r="J9" i="21"/>
  <c r="L9" i="21"/>
  <c r="G9" i="21"/>
  <c r="K9" i="21"/>
  <c r="J8" i="21"/>
  <c r="G8" i="21"/>
  <c r="K8" i="21"/>
  <c r="L8" i="21"/>
  <c r="J7" i="21"/>
  <c r="G7" i="21"/>
  <c r="K7" i="21"/>
  <c r="J11" i="25"/>
  <c r="G11" i="25"/>
  <c r="K11" i="25"/>
  <c r="L11" i="25"/>
  <c r="J10" i="25"/>
  <c r="L10" i="25"/>
  <c r="G10" i="25"/>
  <c r="K10" i="25"/>
  <c r="J9" i="25"/>
  <c r="G9" i="25"/>
  <c r="K9" i="25"/>
  <c r="L9" i="25"/>
  <c r="K8" i="25"/>
  <c r="J8" i="25"/>
  <c r="L8" i="25"/>
  <c r="J7" i="25"/>
  <c r="G7" i="25"/>
  <c r="K7" i="25"/>
  <c r="L7" i="25"/>
  <c r="J6" i="25"/>
  <c r="G6" i="25"/>
  <c r="K6" i="25"/>
  <c r="K19" i="22"/>
  <c r="J19" i="22"/>
  <c r="L19" i="22"/>
  <c r="J18" i="22"/>
  <c r="L18" i="22"/>
  <c r="G18" i="22"/>
  <c r="K18" i="22"/>
  <c r="J17" i="22"/>
  <c r="G17" i="22"/>
  <c r="K17" i="22"/>
  <c r="K16" i="22"/>
  <c r="J16" i="22"/>
  <c r="L16" i="22"/>
  <c r="J8" i="22"/>
  <c r="G8" i="22"/>
  <c r="K8" i="22"/>
  <c r="L8" i="22"/>
  <c r="J7" i="22"/>
  <c r="G7" i="22"/>
  <c r="K7" i="22"/>
  <c r="L7" i="22"/>
  <c r="J6" i="22"/>
  <c r="G6" i="22"/>
  <c r="K6" i="22"/>
  <c r="L6" i="22"/>
  <c r="J68" i="20"/>
  <c r="G68" i="20"/>
  <c r="K68" i="20"/>
  <c r="J67" i="20"/>
  <c r="G67" i="20"/>
  <c r="K67" i="20"/>
  <c r="J66" i="20"/>
  <c r="G66" i="20"/>
  <c r="K66" i="20"/>
  <c r="J65" i="20"/>
  <c r="G65" i="20"/>
  <c r="K65" i="20"/>
  <c r="L65" i="20"/>
  <c r="J64" i="20"/>
  <c r="G64" i="20"/>
  <c r="K64" i="20"/>
  <c r="L64" i="20"/>
  <c r="J57" i="20"/>
  <c r="G57" i="20"/>
  <c r="K57" i="20"/>
  <c r="L57" i="20"/>
  <c r="J56" i="20"/>
  <c r="G56" i="20"/>
  <c r="K56" i="20"/>
  <c r="J55" i="20"/>
  <c r="G55" i="20"/>
  <c r="K55" i="20"/>
  <c r="J54" i="20"/>
  <c r="G54" i="20"/>
  <c r="K54" i="20"/>
  <c r="L54" i="20"/>
  <c r="J53" i="20"/>
  <c r="G53" i="20"/>
  <c r="K53" i="20"/>
  <c r="L53" i="20"/>
  <c r="J46" i="20"/>
  <c r="G46" i="20"/>
  <c r="K46" i="20"/>
  <c r="J45" i="20"/>
  <c r="L45" i="20"/>
  <c r="G45" i="20"/>
  <c r="K45" i="20"/>
  <c r="J44" i="20"/>
  <c r="L44" i="20"/>
  <c r="G44" i="20"/>
  <c r="K44" i="20"/>
  <c r="J37" i="20"/>
  <c r="G37" i="20"/>
  <c r="K37" i="20"/>
  <c r="J36" i="20"/>
  <c r="G36" i="20"/>
  <c r="K36" i="20"/>
  <c r="L36" i="20"/>
  <c r="J35" i="20"/>
  <c r="G35" i="20"/>
  <c r="K35" i="20"/>
  <c r="J34" i="20"/>
  <c r="G34" i="20"/>
  <c r="K34" i="20"/>
  <c r="L34" i="20"/>
  <c r="J33" i="20"/>
  <c r="G33" i="20"/>
  <c r="K33" i="20"/>
  <c r="J32" i="20"/>
  <c r="G32" i="20"/>
  <c r="K32" i="20"/>
  <c r="J18" i="19"/>
  <c r="G18" i="19"/>
  <c r="K18" i="19"/>
  <c r="L18" i="19"/>
  <c r="J17" i="19"/>
  <c r="G17" i="19"/>
  <c r="K17" i="19"/>
  <c r="L17" i="19"/>
  <c r="J16" i="19"/>
  <c r="G16" i="19"/>
  <c r="K16" i="19"/>
  <c r="L16" i="19"/>
  <c r="J15" i="19"/>
  <c r="G15" i="19"/>
  <c r="K15" i="19"/>
  <c r="J14" i="19"/>
  <c r="G14" i="19"/>
  <c r="K14" i="19"/>
  <c r="J13" i="19"/>
  <c r="G13" i="19"/>
  <c r="K13" i="19"/>
  <c r="L13" i="19"/>
  <c r="J12" i="19"/>
  <c r="G12" i="19"/>
  <c r="K12" i="19"/>
  <c r="J11" i="19"/>
  <c r="L11" i="19"/>
  <c r="G11" i="19"/>
  <c r="K11" i="19"/>
  <c r="J10" i="19"/>
  <c r="G10" i="19"/>
  <c r="K10" i="19"/>
  <c r="J9" i="19"/>
  <c r="G9" i="19"/>
  <c r="K9" i="19"/>
  <c r="L9" i="19"/>
  <c r="J8" i="19"/>
  <c r="G8" i="19"/>
  <c r="K8" i="19"/>
  <c r="L8" i="19"/>
  <c r="J7" i="19"/>
  <c r="G7" i="19"/>
  <c r="K7" i="19"/>
  <c r="J6" i="19"/>
  <c r="L6" i="19"/>
  <c r="G6" i="19"/>
  <c r="K6" i="19"/>
  <c r="D4" i="19"/>
  <c r="J25" i="20"/>
  <c r="G25" i="20"/>
  <c r="J24" i="20"/>
  <c r="G24" i="20"/>
  <c r="J23" i="20"/>
  <c r="G23" i="20"/>
  <c r="J22" i="20"/>
  <c r="G22" i="20"/>
  <c r="J21" i="20"/>
  <c r="G21" i="20"/>
  <c r="J20" i="20"/>
  <c r="G20" i="20"/>
  <c r="K20" i="20"/>
  <c r="J19" i="20"/>
  <c r="G19" i="20"/>
  <c r="D17" i="20"/>
  <c r="K25" i="20"/>
  <c r="J12" i="20"/>
  <c r="G12" i="20"/>
  <c r="J11" i="20"/>
  <c r="G11" i="20"/>
  <c r="J10" i="20"/>
  <c r="G10" i="20"/>
  <c r="J9" i="20"/>
  <c r="G9" i="20"/>
  <c r="J8" i="20"/>
  <c r="G8" i="20"/>
  <c r="J7" i="20"/>
  <c r="G7" i="20"/>
  <c r="G36" i="17"/>
  <c r="G34" i="17"/>
  <c r="K34" i="17" s="1"/>
  <c r="L34" i="17" s="1"/>
  <c r="J31" i="17"/>
  <c r="G24" i="17"/>
  <c r="K23" i="17"/>
  <c r="G22" i="17"/>
  <c r="K22" i="17" s="1"/>
  <c r="L22" i="17" s="1"/>
  <c r="J19" i="17"/>
  <c r="G12" i="17"/>
  <c r="G10" i="17"/>
  <c r="K10" i="17" s="1"/>
  <c r="J7" i="17"/>
  <c r="H12" i="18"/>
  <c r="H13" i="18"/>
  <c r="H6" i="18"/>
  <c r="H9" i="18"/>
  <c r="H7" i="18"/>
  <c r="H8" i="18"/>
  <c r="H19" i="18"/>
  <c r="H3" i="18"/>
  <c r="H26" i="18"/>
  <c r="H14" i="18"/>
  <c r="H21" i="18"/>
  <c r="H23" i="18"/>
  <c r="H11" i="18"/>
  <c r="H27" i="18"/>
  <c r="H15" i="18"/>
  <c r="H10" i="18"/>
  <c r="H25" i="18"/>
  <c r="H4" i="18"/>
  <c r="L19" i="21"/>
  <c r="L46" i="20"/>
  <c r="L56" i="20"/>
  <c r="L35" i="20"/>
  <c r="L37" i="20"/>
  <c r="L55" i="20"/>
  <c r="L12" i="19"/>
  <c r="L14" i="19"/>
  <c r="L7" i="19"/>
  <c r="L15" i="19"/>
  <c r="L36" i="25"/>
  <c r="K22" i="20"/>
  <c r="L22" i="20"/>
  <c r="K24" i="20"/>
  <c r="L24" i="20"/>
  <c r="L6" i="25"/>
  <c r="L19" i="25"/>
  <c r="L30" i="23"/>
  <c r="L35" i="23"/>
  <c r="L31" i="23"/>
  <c r="L18" i="23"/>
  <c r="L32" i="23"/>
  <c r="K8" i="17"/>
  <c r="K32" i="17"/>
  <c r="K36" i="17"/>
  <c r="L36" i="17" s="1"/>
  <c r="K33" i="17"/>
  <c r="L33" i="17" s="1"/>
  <c r="L32" i="20"/>
  <c r="L67" i="20"/>
  <c r="L17" i="22"/>
  <c r="L46" i="25"/>
  <c r="L9" i="23"/>
  <c r="L19" i="23"/>
  <c r="L22" i="23"/>
  <c r="L34" i="23"/>
  <c r="L7" i="21"/>
  <c r="L45" i="25"/>
  <c r="L8" i="23"/>
  <c r="K31" i="17"/>
  <c r="L31" i="17" s="1"/>
  <c r="K19" i="20"/>
  <c r="L19" i="20"/>
  <c r="K21" i="20"/>
  <c r="L21" i="20"/>
  <c r="K23" i="20"/>
  <c r="L23" i="20"/>
  <c r="L20" i="20"/>
  <c r="L10" i="19"/>
  <c r="L33" i="20"/>
  <c r="L66" i="20"/>
  <c r="L68" i="20"/>
  <c r="K24" i="17"/>
  <c r="L24" i="17" s="1"/>
  <c r="K19" i="17"/>
  <c r="L7" i="23"/>
  <c r="L11" i="23"/>
  <c r="L32" i="17" l="1"/>
  <c r="L35" i="17"/>
  <c r="L20" i="17"/>
  <c r="L19" i="17"/>
  <c r="L23" i="17"/>
  <c r="L11" i="17"/>
  <c r="L10" i="17"/>
  <c r="L8" i="17"/>
  <c r="K12" i="17"/>
  <c r="L12" i="17" s="1"/>
  <c r="K7" i="17"/>
  <c r="L7" i="17" s="1"/>
</calcChain>
</file>

<file path=xl/comments1.xml><?xml version="1.0" encoding="utf-8"?>
<comments xmlns="http://schemas.openxmlformats.org/spreadsheetml/2006/main">
  <authors>
    <author>C A Webster</author>
  </authors>
  <commentList>
    <comment ref="AF3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4th</t>
        </r>
      </text>
    </comment>
    <comment ref="AG4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7th</t>
        </r>
      </text>
    </comment>
    <comment ref="AG5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1st</t>
        </r>
      </text>
    </comment>
    <comment ref="AF6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3rd</t>
        </r>
      </text>
    </comment>
    <comment ref="AF7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6th</t>
        </r>
      </text>
    </comment>
    <comment ref="AG8" authorId="0">
      <text>
        <r>
          <rPr>
            <b/>
            <sz val="9"/>
            <color indexed="81"/>
            <rFont val="Tahoma"/>
            <charset val="1"/>
          </rPr>
          <t>C A Webster:</t>
        </r>
        <r>
          <rPr>
            <sz val="9"/>
            <color indexed="81"/>
            <rFont val="Tahoma"/>
            <charset val="1"/>
          </rPr>
          <t xml:space="preserve">
7th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saillanier.com/llphrf/certs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<sst xmlns="http://schemas.openxmlformats.org/spreadsheetml/2006/main" count="1847" uniqueCount="785">
  <si>
    <t>Hunter 29.5</t>
  </si>
  <si>
    <t xml:space="preserve">Skipper </t>
  </si>
  <si>
    <t>Azuma</t>
  </si>
  <si>
    <t>Wavelength 30</t>
  </si>
  <si>
    <t>Voodoo</t>
  </si>
  <si>
    <t>Bonds</t>
  </si>
  <si>
    <t>This end Up</t>
  </si>
  <si>
    <t>Burgess</t>
  </si>
  <si>
    <t>Cash</t>
  </si>
  <si>
    <t>Rebel Belle</t>
  </si>
  <si>
    <t>Pearson 34</t>
  </si>
  <si>
    <t>Davis</t>
  </si>
  <si>
    <t>Hunter 28.5</t>
  </si>
  <si>
    <t>Ray-Lin</t>
  </si>
  <si>
    <t>DeLorme</t>
  </si>
  <si>
    <t>Bandit</t>
  </si>
  <si>
    <t>Eastman</t>
  </si>
  <si>
    <t>Quest 30</t>
  </si>
  <si>
    <t>Vela</t>
  </si>
  <si>
    <t>Edmiston</t>
  </si>
  <si>
    <t>Pearson 31-2</t>
  </si>
  <si>
    <t>Impetuous</t>
  </si>
  <si>
    <t>Vanguard 32</t>
  </si>
  <si>
    <t>Unbridled</t>
  </si>
  <si>
    <t>Gilsdorf</t>
  </si>
  <si>
    <t>Beneteau First 345</t>
  </si>
  <si>
    <t>On Y Va</t>
  </si>
  <si>
    <t>McCarthy</t>
  </si>
  <si>
    <t>Soverel 33-2</t>
  </si>
  <si>
    <t>Iniki</t>
  </si>
  <si>
    <t>Meinersmann</t>
  </si>
  <si>
    <t>Meine Susse</t>
  </si>
  <si>
    <t>Moore</t>
  </si>
  <si>
    <t>Three-Quarter Time</t>
  </si>
  <si>
    <t>Neukum</t>
  </si>
  <si>
    <t>Desperado</t>
  </si>
  <si>
    <t>Postell</t>
  </si>
  <si>
    <t>Flying Circus</t>
  </si>
  <si>
    <t>Reynolds</t>
  </si>
  <si>
    <t>Santana 525</t>
  </si>
  <si>
    <t>Yeah Baby</t>
  </si>
  <si>
    <t>Schmudde</t>
  </si>
  <si>
    <t>Chance Romance</t>
  </si>
  <si>
    <t>Touche'</t>
  </si>
  <si>
    <t>Stewart</t>
  </si>
  <si>
    <t>Breeze</t>
  </si>
  <si>
    <t>Sudderth</t>
  </si>
  <si>
    <t>Dixie Chic</t>
  </si>
  <si>
    <t>Tylor</t>
  </si>
  <si>
    <t>Endorphin</t>
  </si>
  <si>
    <t>Umberger</t>
  </si>
  <si>
    <t>Desparate Measures</t>
  </si>
  <si>
    <t>Weaver</t>
  </si>
  <si>
    <t>Dream Weaver</t>
  </si>
  <si>
    <t>Winham</t>
  </si>
  <si>
    <t>Morgan 45-4TMCB</t>
  </si>
  <si>
    <t>Southern Cross</t>
  </si>
  <si>
    <t>Rogue II</t>
  </si>
  <si>
    <t>2007-049/222</t>
  </si>
  <si>
    <t>2007-086/120</t>
  </si>
  <si>
    <t>2007-418/87</t>
  </si>
  <si>
    <t>2007-425/267</t>
  </si>
  <si>
    <t>2007-369/144</t>
  </si>
  <si>
    <t>2007-367/150</t>
  </si>
  <si>
    <t>2007-050/186</t>
  </si>
  <si>
    <t>2007-370/270</t>
  </si>
  <si>
    <t>2007-077/165</t>
  </si>
  <si>
    <t>2007-067/162</t>
  </si>
  <si>
    <t>2007-424/213</t>
  </si>
  <si>
    <t>2007-336/159</t>
  </si>
  <si>
    <t>2007-065/132</t>
  </si>
  <si>
    <t>2007-017/186</t>
  </si>
  <si>
    <t>2007-414/174</t>
  </si>
  <si>
    <t>2007-413/192</t>
  </si>
  <si>
    <t>2007-042/225</t>
  </si>
  <si>
    <t>2007-230/216</t>
  </si>
  <si>
    <t>2007-072/216</t>
  </si>
  <si>
    <t>2007-094/87</t>
  </si>
  <si>
    <t>2007-038/159</t>
  </si>
  <si>
    <t>2007-253/135</t>
  </si>
  <si>
    <t>2007-328/186</t>
  </si>
  <si>
    <t>2007-416/189</t>
  </si>
  <si>
    <t>2007-023/222</t>
  </si>
  <si>
    <t>2007-169/198</t>
  </si>
  <si>
    <t>2007-019/159</t>
  </si>
  <si>
    <t>2007-279/171</t>
  </si>
  <si>
    <t>2007-035/93</t>
  </si>
  <si>
    <t>2007-420/132</t>
  </si>
  <si>
    <t>2007-292/087</t>
  </si>
  <si>
    <t>2007-014/174</t>
  </si>
  <si>
    <t>2007-426/93</t>
  </si>
  <si>
    <t>2007-066/126</t>
  </si>
  <si>
    <t>2007-302/222</t>
  </si>
  <si>
    <t>2007-157/87</t>
  </si>
  <si>
    <t>Name</t>
  </si>
  <si>
    <t>Meyers</t>
  </si>
  <si>
    <t>Wilderness 21</t>
  </si>
  <si>
    <t>Lindenberg 22</t>
  </si>
  <si>
    <t>Skipper</t>
  </si>
  <si>
    <t>Boat</t>
  </si>
  <si>
    <t>PHRF</t>
  </si>
  <si>
    <t>Spin?</t>
  </si>
  <si>
    <t>Start</t>
  </si>
  <si>
    <t>Finish</t>
  </si>
  <si>
    <t>Elapsed</t>
  </si>
  <si>
    <t>Corrected</t>
  </si>
  <si>
    <t>Y</t>
  </si>
  <si>
    <t>DNF</t>
  </si>
  <si>
    <t>TA</t>
  </si>
  <si>
    <t>Boat Type</t>
  </si>
  <si>
    <t>Boat Name</t>
  </si>
  <si>
    <t>Sail #</t>
  </si>
  <si>
    <t>Atkinson</t>
  </si>
  <si>
    <t>Santana 20</t>
  </si>
  <si>
    <t>Shameless</t>
  </si>
  <si>
    <t>Barber</t>
  </si>
  <si>
    <t>J 105 ODR</t>
  </si>
  <si>
    <t>Jubilee 2</t>
  </si>
  <si>
    <t>Schock 35</t>
  </si>
  <si>
    <t>Mystery Ship</t>
  </si>
  <si>
    <t>Barrett</t>
  </si>
  <si>
    <t>Ultimate 20</t>
  </si>
  <si>
    <t>Elliott 770 ODR</t>
  </si>
  <si>
    <t>Blanchard</t>
  </si>
  <si>
    <t>J-24 ODR</t>
  </si>
  <si>
    <t>Bottoms Up</t>
  </si>
  <si>
    <t>Blankenship</t>
  </si>
  <si>
    <t>Blumenau</t>
  </si>
  <si>
    <t>Beneteau 35s5 WK</t>
  </si>
  <si>
    <t>QMN</t>
  </si>
  <si>
    <t>Booth</t>
  </si>
  <si>
    <t>Catalina 27</t>
  </si>
  <si>
    <t>Windsong</t>
  </si>
  <si>
    <t>Chambers</t>
  </si>
  <si>
    <t>Chinik</t>
  </si>
  <si>
    <t>Beneteau First 29</t>
  </si>
  <si>
    <t>Baiser Francis</t>
  </si>
  <si>
    <t>Cost</t>
  </si>
  <si>
    <t>Pegasus</t>
  </si>
  <si>
    <t>Wavelength 24</t>
  </si>
  <si>
    <t>First Wave</t>
  </si>
  <si>
    <t>Catalina 22</t>
  </si>
  <si>
    <t>Degan-Putnam</t>
  </si>
  <si>
    <t>Hunter 33</t>
  </si>
  <si>
    <t>Wind Dragon</t>
  </si>
  <si>
    <t>Doyle</t>
  </si>
  <si>
    <t>Cape Dory 31</t>
  </si>
  <si>
    <t>Tartan 28</t>
  </si>
  <si>
    <t>Rocket</t>
  </si>
  <si>
    <t>Duran</t>
  </si>
  <si>
    <t>Fleming</t>
  </si>
  <si>
    <t>Fulford</t>
  </si>
  <si>
    <t>Ranger 33</t>
  </si>
  <si>
    <t>Pelican</t>
  </si>
  <si>
    <t>Funk</t>
  </si>
  <si>
    <t>Pearson Flyer ODR</t>
  </si>
  <si>
    <t>Radio Flyer</t>
  </si>
  <si>
    <t>Melges 24 ODR</t>
  </si>
  <si>
    <t>Grande</t>
  </si>
  <si>
    <t>Harshman</t>
  </si>
  <si>
    <t>J-22 ODR</t>
  </si>
  <si>
    <t>Tonic</t>
  </si>
  <si>
    <t>Hoffman</t>
  </si>
  <si>
    <t>Capri 25</t>
  </si>
  <si>
    <t>Iuvone</t>
  </si>
  <si>
    <t>Hunter 30</t>
  </si>
  <si>
    <t>Strega</t>
  </si>
  <si>
    <t>Jockell</t>
  </si>
  <si>
    <t>Pearson 26</t>
  </si>
  <si>
    <t>Jordaan</t>
  </si>
  <si>
    <t>Pearson 303</t>
  </si>
  <si>
    <t>Keene</t>
  </si>
  <si>
    <t>Morgan 25</t>
  </si>
  <si>
    <t>Poppi's Pride II</t>
  </si>
  <si>
    <t>Kessler</t>
  </si>
  <si>
    <t>Liberty 3</t>
  </si>
  <si>
    <t>USA 489</t>
  </si>
  <si>
    <t>Catalina 22 ODR</t>
  </si>
  <si>
    <t>Krantz</t>
  </si>
  <si>
    <t>Lanier</t>
  </si>
  <si>
    <t>Instigator</t>
  </si>
  <si>
    <t>Maury</t>
  </si>
  <si>
    <t>Corsair F-28 CC</t>
  </si>
  <si>
    <t>Godspeed</t>
  </si>
  <si>
    <t>McCleod</t>
  </si>
  <si>
    <t>5 Oclock Somewhere</t>
  </si>
  <si>
    <t>Olson 25</t>
  </si>
  <si>
    <t>Navarrete</t>
  </si>
  <si>
    <t>Hunter 27</t>
  </si>
  <si>
    <t>The Aliance</t>
  </si>
  <si>
    <t>Perrow</t>
  </si>
  <si>
    <t>Spirit</t>
  </si>
  <si>
    <t>Phillips</t>
  </si>
  <si>
    <t>Dangerous Curves</t>
  </si>
  <si>
    <t>Pope</t>
  </si>
  <si>
    <t>Orbit</t>
  </si>
  <si>
    <t>Renegade Gp</t>
  </si>
  <si>
    <t>Renegade</t>
  </si>
  <si>
    <t>Rogers</t>
  </si>
  <si>
    <t>Beneteau 41s5</t>
  </si>
  <si>
    <t>Falldire</t>
  </si>
  <si>
    <t>Roy</t>
  </si>
  <si>
    <t>Ranger 29</t>
  </si>
  <si>
    <t>Trangaility</t>
  </si>
  <si>
    <t>Sawchuk</t>
  </si>
  <si>
    <t>C&amp;C99</t>
  </si>
  <si>
    <t>Breakaway</t>
  </si>
  <si>
    <t>Schurenberg</t>
  </si>
  <si>
    <t>Catalina 27 TM</t>
  </si>
  <si>
    <t>Beau Gust</t>
  </si>
  <si>
    <t>Scott</t>
  </si>
  <si>
    <t>Ol' Bullit</t>
  </si>
  <si>
    <t>Siegendorf</t>
  </si>
  <si>
    <t>C&amp;C Landfall 35</t>
  </si>
  <si>
    <t>Tern</t>
  </si>
  <si>
    <t>Sohn</t>
  </si>
  <si>
    <t>Sunderland</t>
  </si>
  <si>
    <t>Fast 40</t>
  </si>
  <si>
    <t>Go Fast</t>
  </si>
  <si>
    <t>Swanson</t>
  </si>
  <si>
    <t>Northern Exposure</t>
  </si>
  <si>
    <t>Terrell</t>
  </si>
  <si>
    <t>Capri 22 TR</t>
  </si>
  <si>
    <t>Marmotta</t>
  </si>
  <si>
    <t>Tucker</t>
  </si>
  <si>
    <t>Hunter 376SD</t>
  </si>
  <si>
    <t>Windswept</t>
  </si>
  <si>
    <t>Chris Webster</t>
  </si>
  <si>
    <t>Warner</t>
  </si>
  <si>
    <t>Shazzam</t>
  </si>
  <si>
    <t>Webster</t>
  </si>
  <si>
    <t>Whitley</t>
  </si>
  <si>
    <t>Wild Card</t>
  </si>
  <si>
    <t>Wirtz</t>
  </si>
  <si>
    <t>J-27</t>
  </si>
  <si>
    <t>Flash</t>
  </si>
  <si>
    <t>Wittman</t>
  </si>
  <si>
    <t>Miss Adventure</t>
  </si>
  <si>
    <t>BB DOLL</t>
  </si>
  <si>
    <t>Jeff Elam</t>
  </si>
  <si>
    <t>Place/Points</t>
  </si>
  <si>
    <t>PHRF TIME ON DISTANCE</t>
  </si>
  <si>
    <t>MILES</t>
  </si>
  <si>
    <t>Sail</t>
  </si>
  <si>
    <t>Base</t>
  </si>
  <si>
    <t>Adjusted</t>
  </si>
  <si>
    <t>Cert No./Rating</t>
  </si>
  <si>
    <t>Type</t>
  </si>
  <si>
    <t>Number</t>
  </si>
  <si>
    <t>Rating</t>
  </si>
  <si>
    <t>Andrews</t>
  </si>
  <si>
    <t>Cal 31 SR</t>
  </si>
  <si>
    <t>Big eyed Bean</t>
  </si>
  <si>
    <t>2008-408/177</t>
  </si>
  <si>
    <t>Baker</t>
  </si>
  <si>
    <t>Yard Sail</t>
  </si>
  <si>
    <t>2008-145/207</t>
  </si>
  <si>
    <t>Henderson 30</t>
  </si>
  <si>
    <t>Wild Ride</t>
  </si>
  <si>
    <t>2008-316/45</t>
  </si>
  <si>
    <t>2007-054/72</t>
  </si>
  <si>
    <t>J 80 ODR</t>
  </si>
  <si>
    <t>Wet Kiss</t>
  </si>
  <si>
    <t>2009-481/120</t>
  </si>
  <si>
    <t>Baumgardner</t>
  </si>
  <si>
    <t>Hunter L37</t>
  </si>
  <si>
    <t>Orion</t>
  </si>
  <si>
    <t>2007-439/126</t>
  </si>
  <si>
    <t>Beck</t>
  </si>
  <si>
    <t>2009-124/159</t>
  </si>
  <si>
    <t>2008-378/171</t>
  </si>
  <si>
    <t>S2 9.1</t>
  </si>
  <si>
    <t>The Chase</t>
  </si>
  <si>
    <t>2008-453/132</t>
  </si>
  <si>
    <t>Blomberg</t>
  </si>
  <si>
    <t>Thin Ice</t>
  </si>
  <si>
    <t>2008-488/171</t>
  </si>
  <si>
    <t>2008-006/129</t>
  </si>
  <si>
    <t>2007-325/207</t>
  </si>
  <si>
    <t>2008-427/90</t>
  </si>
  <si>
    <t>Butler</t>
  </si>
  <si>
    <t>S2 8.0B</t>
  </si>
  <si>
    <t>2008-437/222</t>
  </si>
  <si>
    <t>2009-486/177</t>
  </si>
  <si>
    <t>Carsley</t>
  </si>
  <si>
    <t>Catalina 28 WK</t>
  </si>
  <si>
    <t>Mi Amica</t>
  </si>
  <si>
    <t>2007-440/210</t>
  </si>
  <si>
    <t>2008-389/162</t>
  </si>
  <si>
    <t>Hang'n Out</t>
  </si>
  <si>
    <t>2008-463/159</t>
  </si>
  <si>
    <t>Speedomon</t>
  </si>
  <si>
    <t>2008-467/87</t>
  </si>
  <si>
    <t>Collins</t>
  </si>
  <si>
    <t>Swampfox</t>
  </si>
  <si>
    <t>2007-068/222</t>
  </si>
  <si>
    <t>Cooke</t>
  </si>
  <si>
    <t>Beneteau 32s5</t>
  </si>
  <si>
    <t>Quietude</t>
  </si>
  <si>
    <t>2008-452/147</t>
  </si>
  <si>
    <t>Czarick</t>
  </si>
  <si>
    <t>2009-387/159</t>
  </si>
  <si>
    <t>D'Andrie</t>
  </si>
  <si>
    <t>Cataline 42 WK</t>
  </si>
  <si>
    <t>Coc IV</t>
  </si>
  <si>
    <t>2008-435/105</t>
  </si>
  <si>
    <t>Dawson</t>
  </si>
  <si>
    <t>Corsair Sprint 750</t>
  </si>
  <si>
    <t>Icarus</t>
  </si>
  <si>
    <t>2007-490/33</t>
  </si>
  <si>
    <t>De Blasio</t>
  </si>
  <si>
    <t>Corbin 39</t>
  </si>
  <si>
    <t>Gisela</t>
  </si>
  <si>
    <t>2007-444/177</t>
  </si>
  <si>
    <t>Dixon</t>
  </si>
  <si>
    <t>Columbia 26 MkII</t>
  </si>
  <si>
    <t>Schoolboy Heart</t>
  </si>
  <si>
    <t>2007-479/228</t>
  </si>
  <si>
    <t>Shaka</t>
  </si>
  <si>
    <t>2009-482/87</t>
  </si>
  <si>
    <t>Stickboy</t>
  </si>
  <si>
    <t>2008-447/270</t>
  </si>
  <si>
    <t>J-29</t>
  </si>
  <si>
    <t>Stickman</t>
  </si>
  <si>
    <t>2007-411/111</t>
  </si>
  <si>
    <t>2007-422/87</t>
  </si>
  <si>
    <t>Eigel</t>
  </si>
  <si>
    <t>Cal 350</t>
  </si>
  <si>
    <t>Amazed</t>
  </si>
  <si>
    <t>2007-449/150</t>
  </si>
  <si>
    <t>Evatt</t>
  </si>
  <si>
    <t>Harmony 22 (custom)</t>
  </si>
  <si>
    <t>Gemini Cricket</t>
  </si>
  <si>
    <t>2009-314/195</t>
  </si>
  <si>
    <t>Flemming</t>
  </si>
  <si>
    <t>S2 7.3-24</t>
  </si>
  <si>
    <t>Bajan Girl</t>
  </si>
  <si>
    <t>2007-441/237</t>
  </si>
  <si>
    <t>Fulmer</t>
  </si>
  <si>
    <t>Carol-Nicole</t>
  </si>
  <si>
    <t>2008-460/219</t>
  </si>
  <si>
    <t>2008-109/135</t>
  </si>
  <si>
    <t>GTSC</t>
  </si>
  <si>
    <t>J-Express</t>
  </si>
  <si>
    <t>2007-112/171</t>
  </si>
  <si>
    <t>2007-308/171</t>
  </si>
  <si>
    <t>Gaito</t>
  </si>
  <si>
    <t>Smaug</t>
  </si>
  <si>
    <t>2008-348/222</t>
  </si>
  <si>
    <t>Gallant</t>
  </si>
  <si>
    <t>Lindenberg 26</t>
  </si>
  <si>
    <t>Illusion</t>
  </si>
  <si>
    <t>2007-150/168</t>
  </si>
  <si>
    <t>Geiger</t>
  </si>
  <si>
    <t>Lulu's Hula School</t>
  </si>
  <si>
    <t>2009-471/117</t>
  </si>
  <si>
    <t>Gelsomini</t>
  </si>
  <si>
    <t>F-24 Mk II</t>
  </si>
  <si>
    <t>Red Baron</t>
  </si>
  <si>
    <t>2007-366/75</t>
  </si>
  <si>
    <t>Graham</t>
  </si>
  <si>
    <t>Hawkeye</t>
  </si>
  <si>
    <t>2007-167/171</t>
  </si>
  <si>
    <t>Ba Da Bing</t>
  </si>
  <si>
    <t>2008-450/150</t>
  </si>
  <si>
    <t>Gray</t>
  </si>
  <si>
    <t>Endeavour 33</t>
  </si>
  <si>
    <t>Cell Indulgence</t>
  </si>
  <si>
    <t>2007-436/180</t>
  </si>
  <si>
    <t>2009-410/180</t>
  </si>
  <si>
    <t>Hein</t>
  </si>
  <si>
    <t>SCHATZI</t>
  </si>
  <si>
    <t>2007-428/237</t>
  </si>
  <si>
    <t>Hobbs</t>
  </si>
  <si>
    <t>Laguna 22</t>
  </si>
  <si>
    <t>Cresent Moon</t>
  </si>
  <si>
    <t>2007-454/258</t>
  </si>
  <si>
    <t>C&amp;C 27 MkIII</t>
  </si>
  <si>
    <t>2008-484/180</t>
  </si>
  <si>
    <t>Holcomb</t>
  </si>
  <si>
    <t>Pinnacle 30</t>
  </si>
  <si>
    <t>Rum Runner</t>
  </si>
  <si>
    <t>2007-232/93</t>
  </si>
  <si>
    <t>Horn</t>
  </si>
  <si>
    <t>Hunter 34 SD</t>
  </si>
  <si>
    <t>WindHorn</t>
  </si>
  <si>
    <t>H34</t>
  </si>
  <si>
    <t>2008-344/156</t>
  </si>
  <si>
    <t>Jackson</t>
  </si>
  <si>
    <t>Lucifer's Hammer</t>
  </si>
  <si>
    <t>2009-480/171</t>
  </si>
  <si>
    <t>Catalina 30 TR</t>
  </si>
  <si>
    <t>JoyRide</t>
  </si>
  <si>
    <t>Jones</t>
  </si>
  <si>
    <t>BreabThoin</t>
  </si>
  <si>
    <t>2009-491/270</t>
  </si>
  <si>
    <t>Catalina 27 TR</t>
  </si>
  <si>
    <t>Gale Force</t>
  </si>
  <si>
    <t>2009-492/201</t>
  </si>
  <si>
    <t>War Frog</t>
  </si>
  <si>
    <t>2008-476/102</t>
  </si>
  <si>
    <t>Kemple</t>
  </si>
  <si>
    <t>Break'n Wind</t>
  </si>
  <si>
    <t>2007-466/171</t>
  </si>
  <si>
    <t>2007-415/87</t>
  </si>
  <si>
    <t>Melges 32</t>
  </si>
  <si>
    <t>Liberty 4</t>
  </si>
  <si>
    <t>2007-448/27</t>
  </si>
  <si>
    <t>Reynolds 33</t>
  </si>
  <si>
    <t>2007-445/-87</t>
  </si>
  <si>
    <t>LLSA</t>
  </si>
  <si>
    <t>D</t>
  </si>
  <si>
    <t>Day Dreamer</t>
  </si>
  <si>
    <t>2007-442/183</t>
  </si>
  <si>
    <t>Laird</t>
  </si>
  <si>
    <t>Seidleman</t>
  </si>
  <si>
    <t>2007-487/216</t>
  </si>
  <si>
    <t>2007-417/174</t>
  </si>
  <si>
    <t>Lipscomb</t>
  </si>
  <si>
    <t>Ishtar</t>
  </si>
  <si>
    <t>2008-461/159</t>
  </si>
  <si>
    <t>Lux</t>
  </si>
  <si>
    <t>Aurora Jane</t>
  </si>
  <si>
    <t>2007-457/210</t>
  </si>
  <si>
    <t>Mann</t>
  </si>
  <si>
    <t>Catalina 34-2 TM</t>
  </si>
  <si>
    <t>Indiga Star</t>
  </si>
  <si>
    <t>2008-335/144</t>
  </si>
  <si>
    <t>Martin</t>
  </si>
  <si>
    <t>Carina</t>
  </si>
  <si>
    <t>2008-318/216</t>
  </si>
  <si>
    <t>2008-395/30</t>
  </si>
  <si>
    <t>Mazurek</t>
  </si>
  <si>
    <t>Between the Sheets</t>
  </si>
  <si>
    <t>2007-374/180</t>
  </si>
  <si>
    <t>McAllister</t>
  </si>
  <si>
    <t>O'Day 27-2</t>
  </si>
  <si>
    <t>Scott Free</t>
  </si>
  <si>
    <t>2007-032/222</t>
  </si>
  <si>
    <t>2007-009/87</t>
  </si>
  <si>
    <t>2007-419/87</t>
  </si>
  <si>
    <t>McCullough</t>
  </si>
  <si>
    <t>Moofasta</t>
  </si>
  <si>
    <t>2007-074/171</t>
  </si>
  <si>
    <t>S2 9.2A</t>
  </si>
  <si>
    <t>2007-443/186</t>
  </si>
  <si>
    <t>McKean</t>
  </si>
  <si>
    <t>Pog Mo Thoin</t>
  </si>
  <si>
    <t>2009-434/270</t>
  </si>
  <si>
    <t>Mocny</t>
  </si>
  <si>
    <t>C&amp;C 29-2</t>
  </si>
  <si>
    <t>Sabra</t>
  </si>
  <si>
    <t>2008-462/174</t>
  </si>
  <si>
    <t>Iroquois II</t>
  </si>
  <si>
    <t>Nani</t>
  </si>
  <si>
    <t>2008-365/165</t>
  </si>
  <si>
    <t>O'Conner</t>
  </si>
  <si>
    <t>J-80 (135)</t>
  </si>
  <si>
    <t>Part Duex</t>
  </si>
  <si>
    <t>2009-485/117</t>
  </si>
  <si>
    <t>O'Hagen</t>
  </si>
  <si>
    <t>2008-382/216</t>
  </si>
  <si>
    <t>Olive</t>
  </si>
  <si>
    <t>Choey Lee 38</t>
  </si>
  <si>
    <t>Manana</t>
  </si>
  <si>
    <t>2008-433/156</t>
  </si>
  <si>
    <t>Oyster</t>
  </si>
  <si>
    <t>Nor'Sea 27</t>
  </si>
  <si>
    <t>Gelena</t>
  </si>
  <si>
    <t>2007-431/255</t>
  </si>
  <si>
    <t>Cal 25-2</t>
  </si>
  <si>
    <t>2008-355/222</t>
  </si>
  <si>
    <t>Piche</t>
  </si>
  <si>
    <t>Corsair 31-1-D</t>
  </si>
  <si>
    <t>Fantome</t>
  </si>
  <si>
    <t>2008-455/-51</t>
  </si>
  <si>
    <t>2007-386/150</t>
  </si>
  <si>
    <t>Speedster</t>
  </si>
  <si>
    <t>2008-475/87</t>
  </si>
  <si>
    <t>Pritchard</t>
  </si>
  <si>
    <t>J-92</t>
  </si>
  <si>
    <t>AMI605</t>
  </si>
  <si>
    <t>US9</t>
  </si>
  <si>
    <t>2008-150/99</t>
  </si>
  <si>
    <t>Ramsey</t>
  </si>
  <si>
    <t>O'Day 222</t>
  </si>
  <si>
    <t>Hop Scotch</t>
  </si>
  <si>
    <t>2008-489/270</t>
  </si>
  <si>
    <t>Ratliff</t>
  </si>
  <si>
    <t>Hunter 310</t>
  </si>
  <si>
    <t>Mattie Jo</t>
  </si>
  <si>
    <t>2008-446/162</t>
  </si>
  <si>
    <t>2008-399/87</t>
  </si>
  <si>
    <t>2008-383/90</t>
  </si>
  <si>
    <t>Viper 640</t>
  </si>
  <si>
    <t>Culebra</t>
  </si>
  <si>
    <t>USA 47</t>
  </si>
  <si>
    <t>2008-472/99</t>
  </si>
  <si>
    <t>2008-350/108</t>
  </si>
  <si>
    <t>CS 30</t>
  </si>
  <si>
    <t>Windward</t>
  </si>
  <si>
    <t>2008-476/162</t>
  </si>
  <si>
    <t>Shedd</t>
  </si>
  <si>
    <t>2007-170/222</t>
  </si>
  <si>
    <t>Shingler</t>
  </si>
  <si>
    <t>Olson 30</t>
  </si>
  <si>
    <t>Lulu</t>
  </si>
  <si>
    <t>2008-271/105</t>
  </si>
  <si>
    <t>2008-404/165</t>
  </si>
  <si>
    <t>Smith</t>
  </si>
  <si>
    <t>Catalina 320</t>
  </si>
  <si>
    <t>Layla</t>
  </si>
  <si>
    <t>2009-084/159</t>
  </si>
  <si>
    <t>2007-274/171</t>
  </si>
  <si>
    <t>Pearson 34-2</t>
  </si>
  <si>
    <t>2009-483/156</t>
  </si>
  <si>
    <t>2007-058/171</t>
  </si>
  <si>
    <t>2009-285/102</t>
  </si>
  <si>
    <t>2008-182/204</t>
  </si>
  <si>
    <t>Thurman</t>
  </si>
  <si>
    <t>US Yacht 25</t>
  </si>
  <si>
    <t>Write of Passage</t>
  </si>
  <si>
    <t>2007-474/225</t>
  </si>
  <si>
    <t>Wahoo</t>
  </si>
  <si>
    <t>2008-290/147</t>
  </si>
  <si>
    <t>Tartan 3400</t>
  </si>
  <si>
    <t>Jolly Mon</t>
  </si>
  <si>
    <t>2008-478/120</t>
  </si>
  <si>
    <t>2007-003/159</t>
  </si>
  <si>
    <t>Urban</t>
  </si>
  <si>
    <t>Melba Toast</t>
  </si>
  <si>
    <t>2009-083/171</t>
  </si>
  <si>
    <t>2008-001/102</t>
  </si>
  <si>
    <t>Instant Karma</t>
  </si>
  <si>
    <t>2008-477/126</t>
  </si>
  <si>
    <t>2009-403/171</t>
  </si>
  <si>
    <t>Williams</t>
  </si>
  <si>
    <t>Annapolis 26</t>
  </si>
  <si>
    <t>Restoration</t>
  </si>
  <si>
    <t>2009-494/234</t>
  </si>
  <si>
    <t>Wilson</t>
  </si>
  <si>
    <t>Catalina 34 SD</t>
  </si>
  <si>
    <t>Winedog</t>
  </si>
  <si>
    <t>2008-451/171</t>
  </si>
  <si>
    <t>Young</t>
  </si>
  <si>
    <t>Blue</t>
  </si>
  <si>
    <t>2008-470/156</t>
  </si>
  <si>
    <t>Youngblood</t>
  </si>
  <si>
    <t>Seas the Pay</t>
  </si>
  <si>
    <t>2008-458/150</t>
  </si>
  <si>
    <t>JS9000</t>
  </si>
  <si>
    <t>Watkins 23XL</t>
  </si>
  <si>
    <t>Mighty Mouse</t>
  </si>
  <si>
    <t>N</t>
  </si>
  <si>
    <t>Perpetual Motion</t>
  </si>
  <si>
    <t>DISTANCE =</t>
  </si>
  <si>
    <t>130/162</t>
  </si>
  <si>
    <t>Non Spin vs Spin Hcap</t>
  </si>
  <si>
    <t xml:space="preserve">Entry #s </t>
  </si>
  <si>
    <t>Comments</t>
  </si>
  <si>
    <t xml:space="preserve">Land support = </t>
  </si>
  <si>
    <t>Hunter 340</t>
  </si>
  <si>
    <t>After All</t>
  </si>
  <si>
    <t>Kathy Paes</t>
  </si>
  <si>
    <t>Islander 40</t>
  </si>
  <si>
    <t>Taka</t>
  </si>
  <si>
    <t>Linda Webster</t>
  </si>
  <si>
    <t>instant Karma</t>
  </si>
  <si>
    <t>Alex Mazurek</t>
  </si>
  <si>
    <t>David Pope</t>
  </si>
  <si>
    <t>U-20</t>
  </si>
  <si>
    <t>Russ Marshall</t>
  </si>
  <si>
    <t>Tom Seibold</t>
  </si>
  <si>
    <t>Irwin 33 MK II</t>
  </si>
  <si>
    <t>Ol Coot</t>
  </si>
  <si>
    <t>Randy Lenz</t>
  </si>
  <si>
    <t>Impulse 21</t>
  </si>
  <si>
    <t>Rabbit</t>
  </si>
  <si>
    <t>Mike Kranz</t>
  </si>
  <si>
    <t>Melges 24</t>
  </si>
  <si>
    <t>Lamorak</t>
  </si>
  <si>
    <t>Bruce Barton</t>
  </si>
  <si>
    <t>Crowther 33</t>
  </si>
  <si>
    <t>PF2</t>
  </si>
  <si>
    <t>Ron Spiers</t>
  </si>
  <si>
    <t>Hunter 25</t>
  </si>
  <si>
    <t>Top Sheila</t>
  </si>
  <si>
    <t>David Wright</t>
  </si>
  <si>
    <t>Sails Call</t>
  </si>
  <si>
    <t>O'Day 28</t>
  </si>
  <si>
    <t>Land support = Mary Fornoff</t>
  </si>
  <si>
    <t>Tom Graham</t>
  </si>
  <si>
    <t>J-24</t>
  </si>
  <si>
    <t>Tedd Meinersmann</t>
  </si>
  <si>
    <t>Heatherset</t>
  </si>
  <si>
    <t>Around Alone</t>
  </si>
  <si>
    <t>Moonlight Scramble #1</t>
  </si>
  <si>
    <t>Moonlight Scramble #2</t>
  </si>
  <si>
    <t>Fall #1</t>
  </si>
  <si>
    <t>Spring #1</t>
  </si>
  <si>
    <t>Spring #2</t>
  </si>
  <si>
    <t>Spring #3</t>
  </si>
  <si>
    <t>Spring #4</t>
  </si>
  <si>
    <t>Spring #5</t>
  </si>
  <si>
    <t>Spring #6</t>
  </si>
  <si>
    <t>Fall #2</t>
  </si>
  <si>
    <t>Fall #3</t>
  </si>
  <si>
    <t>Fall #4</t>
  </si>
  <si>
    <t>Fall #5</t>
  </si>
  <si>
    <t>Fall #6</t>
  </si>
  <si>
    <t>Skipper of the Year Overall</t>
  </si>
  <si>
    <t>Skipper of the Year Overall Results</t>
  </si>
  <si>
    <t>12 active racers in the 1st half series:</t>
  </si>
  <si>
    <t>DNC = # of Racers in the Series +1</t>
  </si>
  <si>
    <t>DNF = # of Racers that started that race +1</t>
  </si>
  <si>
    <t>DNS = Same as DNC</t>
  </si>
  <si>
    <t>RC = Average of non-throw-out scores (only one per series)</t>
  </si>
  <si>
    <t>Worst throw-out race of the series (only one per series)</t>
  </si>
  <si>
    <t>Women Skipper's (not included in SOY results)</t>
  </si>
  <si>
    <t>AJ Smith</t>
  </si>
  <si>
    <t>Tartan 10</t>
  </si>
  <si>
    <t>Ghost</t>
  </si>
  <si>
    <t>Windwalker</t>
  </si>
  <si>
    <t>Cal 31</t>
  </si>
  <si>
    <t>Tom Swendlman</t>
  </si>
  <si>
    <t>BFO #1</t>
  </si>
  <si>
    <t>BFO #2</t>
  </si>
  <si>
    <t>BFO #3</t>
  </si>
  <si>
    <t>BFO #4</t>
  </si>
  <si>
    <t>BFO #5</t>
  </si>
  <si>
    <t>Santana 20/J-24</t>
  </si>
  <si>
    <t>Shazzam/Hawkeye</t>
  </si>
  <si>
    <t>222/171</t>
  </si>
  <si>
    <t>Dorton Cup total points and overall finish</t>
  </si>
  <si>
    <t>Dorton Cup Race #1</t>
  </si>
  <si>
    <t xml:space="preserve">Dorton Cup Race #2 </t>
  </si>
  <si>
    <t>Dorton Cup Race #3</t>
  </si>
  <si>
    <t>Spring Series #1, Sat 3/18/17</t>
  </si>
  <si>
    <t>BAREFOOT SAILING CLUB 2017</t>
  </si>
  <si>
    <t>Pursuit Start</t>
  </si>
  <si>
    <t>Land support = Lisa Schoer</t>
  </si>
  <si>
    <t xml:space="preserve">Course = </t>
  </si>
  <si>
    <t xml:space="preserve">RC= </t>
  </si>
  <si>
    <t>Around Alone Race, Sat 4/15/17</t>
  </si>
  <si>
    <t>Spring Series #2, Sat 4/8/17</t>
  </si>
  <si>
    <t>Land support =</t>
  </si>
  <si>
    <t xml:space="preserve">Course = Start at </t>
  </si>
  <si>
    <t>Spring #3, Sat 4/22/17</t>
  </si>
  <si>
    <t>Spring #4, Sun 5/7/17</t>
  </si>
  <si>
    <t>BFSC Moonlight Scramble #1/SSC Firefly #1 Sat 7/15/17</t>
  </si>
  <si>
    <t>BFSC Fall Series #1, Sat 8/12/17</t>
  </si>
  <si>
    <t>BFSC Fall Series #2 Sat 8/26/17</t>
  </si>
  <si>
    <t>BFSC Fall Series #3 Sat 9/16/17</t>
  </si>
  <si>
    <t>BFSC Fall Series #4 Sat 9/23/17</t>
  </si>
  <si>
    <t>Course = Start at</t>
  </si>
  <si>
    <t>BFSC Fall Series #6 Sat 10/21/17</t>
  </si>
  <si>
    <t>BFSC Dorton Cup Race #1 Sat 11/11/17</t>
  </si>
  <si>
    <t>BFSC Dorton Cup Race #2 Sat 11/11/17</t>
  </si>
  <si>
    <t>BFSC Dorton Cup Race #3 Sat 11/11/17</t>
  </si>
  <si>
    <t>BFSC Fall Series #5 Sun 10/08/17</t>
  </si>
  <si>
    <t>RC = Jeff Elam; Pursuit Start</t>
  </si>
  <si>
    <t>Course = Start at ~X-P; B-P; H-P; B-S; X-S Finish; Pursuit Course #2 per Rev F, 2016</t>
  </si>
  <si>
    <t>Lisa Schoer</t>
  </si>
  <si>
    <t>#4, But shorted to:</t>
  </si>
  <si>
    <t>Xp start; Cs; Es; Cs finish</t>
  </si>
  <si>
    <t>Matt Geiger</t>
  </si>
  <si>
    <t>Benneteau First 305</t>
  </si>
  <si>
    <t>Dana Stewart</t>
  </si>
  <si>
    <t>Lady J</t>
  </si>
  <si>
    <t>DNS</t>
  </si>
  <si>
    <t>Glenn Schmudde</t>
  </si>
  <si>
    <t>Robin Terrell</t>
  </si>
  <si>
    <t>Steve Sudderth</t>
  </si>
  <si>
    <t>Bill the Cat</t>
  </si>
  <si>
    <t>F-24</t>
  </si>
  <si>
    <t>Snow Fox</t>
  </si>
  <si>
    <t>Jim Chambers</t>
  </si>
  <si>
    <t>Morgan 384</t>
  </si>
  <si>
    <t>Take Off Time</t>
  </si>
  <si>
    <t>Capri 22 TM</t>
  </si>
  <si>
    <t>Crowther Tri 33</t>
  </si>
  <si>
    <t>Lisa &amp; Jack Schoer</t>
  </si>
  <si>
    <t>Xp-Hs-8p-3p-8s-Hp (short finished at Hp vs Xs fin)</t>
  </si>
  <si>
    <t>RC= Bill Boettcher</t>
  </si>
  <si>
    <t>RC= Chris Webster &amp; Bill Boettcher</t>
  </si>
  <si>
    <t xml:space="preserve">Course = Start at: X-p; A-p; H-p; X-s; E-p; A-p; X-p finish </t>
  </si>
  <si>
    <t xml:space="preserve">Course = Start at: X-s; 13-s; 11-p; 13-p; H-p; X-p finish </t>
  </si>
  <si>
    <t>Flat start</t>
  </si>
  <si>
    <t>Pursuit start, course #4</t>
  </si>
  <si>
    <t>Pursuit start, course #8</t>
  </si>
  <si>
    <t>Pursuit start, course #14</t>
  </si>
  <si>
    <t xml:space="preserve">Spring #6, Sun 6/4/17 (abandoned due to weather, reschedule for 7/22/17, 4 &amp; 6pm) </t>
  </si>
  <si>
    <t>Spring #5, Sun 5/21/17 (abandoned due to weather, rescheduled for 6/10//17, 4 &amp; 6pm)</t>
  </si>
  <si>
    <t>RC= Chris Webster</t>
  </si>
  <si>
    <t>Course = Start at: Xs; As; Ts; Xp; EP; Xp finish. Pursuit course #9</t>
  </si>
  <si>
    <t>Michael Justice</t>
  </si>
  <si>
    <t>Theo Dosia</t>
  </si>
  <si>
    <t>Course = Start at: Xp; Tp; Dp; Xp; Tp; Xp finish</t>
  </si>
  <si>
    <t>Rudder problems</t>
  </si>
  <si>
    <t>Lee Estes</t>
  </si>
  <si>
    <r>
      <t>BFSC Moonlight Scramble #2/SSC Firefly #2 Sat 8/</t>
    </r>
    <r>
      <rPr>
        <b/>
        <strike/>
        <sz val="10"/>
        <color indexed="18"/>
        <rFont val="Comic Sans MS"/>
        <family val="4"/>
      </rPr>
      <t>19</t>
    </r>
    <r>
      <rPr>
        <b/>
        <strike/>
        <sz val="10"/>
        <color indexed="10"/>
        <rFont val="Comic Sans MS"/>
        <family val="4"/>
      </rPr>
      <t>5</t>
    </r>
    <r>
      <rPr>
        <b/>
        <sz val="10"/>
        <color indexed="18"/>
        <rFont val="Comic Sans MS"/>
        <family val="4"/>
      </rPr>
      <t>/17</t>
    </r>
  </si>
  <si>
    <t>RC= Francis Ivanisky (SSC)</t>
  </si>
  <si>
    <t xml:space="preserve">Course = Start at: Xp; Bp; 13s:11p (sf); 13p; Bs; Xp finish. Boats made it to "11" before 11pm, and nobody finished before Midnight Motor Time. </t>
  </si>
  <si>
    <t>Course = Start at: Xp; Ap; Hp; Xs; Tp; Ap; Xp finish (pursuit start)</t>
  </si>
  <si>
    <t xml:space="preserve">Course = Start at: Ap; Dp; Xp; Tp; Xp finish </t>
  </si>
  <si>
    <t>David _ &amp; Peter O'Brien</t>
  </si>
  <si>
    <t>Nobody finished by midnight motor time</t>
  </si>
  <si>
    <t>Beneteau First 305</t>
  </si>
  <si>
    <t>Course = Start at: X-p start; T-p; C-p; X-p; T-p; X-p finish</t>
  </si>
  <si>
    <t>RC = Chris Webster, Dean Holcomb &amp; Dee, Autumn Tobin</t>
  </si>
  <si>
    <t>BAREFOOT SAILING CLUB 2016</t>
  </si>
  <si>
    <t>Flat Start</t>
  </si>
  <si>
    <t>Woman's Skipper Race #1 for Fleet #1, Sun 5/13/17</t>
  </si>
  <si>
    <t>Land support = Branch House Tavern</t>
  </si>
  <si>
    <t>Course = Start: At X/RC; Tp; X/RC Finish</t>
  </si>
  <si>
    <t>MILES For Fleet 1 only</t>
  </si>
  <si>
    <t>Fleet #</t>
  </si>
  <si>
    <t>Linda Hoopes</t>
  </si>
  <si>
    <t>F-24 Corsair</t>
  </si>
  <si>
    <t>SnowFox</t>
  </si>
  <si>
    <t>Kendal Lenz</t>
  </si>
  <si>
    <t>Woman's Skipper Race #2 for Fleet #1, Sun 5/13/17</t>
  </si>
  <si>
    <t>Course = Start: At X/RC; Ap; X/RC Finish</t>
  </si>
  <si>
    <t>Overall points/finish</t>
  </si>
  <si>
    <t>Woman's Skipper Race #1 for Fleets #2 &amp; #3, Sun 5/13/17</t>
  </si>
  <si>
    <t>Course #11 = Start: @ Xp; Ep; Cp; Xp (short finish); Ep; Cp; Finish @ Xp</t>
  </si>
  <si>
    <t>MILES For Fleets 2 &amp; 3</t>
  </si>
  <si>
    <t>X, Ep, Cp, X (short finish)</t>
  </si>
  <si>
    <t>Short Finish</t>
  </si>
  <si>
    <t>Karen Christy</t>
  </si>
  <si>
    <t>Hunter 340 SD</t>
  </si>
  <si>
    <t>Cruiser 2</t>
  </si>
  <si>
    <t>Pat Haynie</t>
  </si>
  <si>
    <t>Joanne Mocny</t>
  </si>
  <si>
    <t>C&amp;C 37/40 WK</t>
  </si>
  <si>
    <t>Obsession</t>
  </si>
  <si>
    <t>Jana Pac</t>
  </si>
  <si>
    <t>O'Day 28 LK1-322</t>
  </si>
  <si>
    <t>Cruiser 3</t>
  </si>
  <si>
    <t>Alicia Reznc</t>
  </si>
  <si>
    <t>Iwin 33</t>
  </si>
  <si>
    <t>Ol'Coot</t>
  </si>
  <si>
    <t>Kerry McGrath</t>
  </si>
  <si>
    <t>RC= Chris Webster &amp; David Pope</t>
  </si>
  <si>
    <t>Course = Start at E-p; Wm-p; E gate; WM-p; E-s finish</t>
  </si>
  <si>
    <t>Land support = Chris Webster</t>
  </si>
  <si>
    <t>RC= Chris Webster, Tedd Meinersmann</t>
  </si>
  <si>
    <t xml:space="preserve">Course = Start at  Leeward Mark; A-p; Leeward Mark-RC gate; A-p; RC-p finish. Course shortened after 1st leg at A-p. </t>
  </si>
  <si>
    <t>No race held due to weather. Nobody showed up for the Skippers' Meeting. Raining and forecast was for high winds in the afternoon.</t>
  </si>
  <si>
    <t>RC= Jeff Elam</t>
  </si>
  <si>
    <t>Course # 4</t>
  </si>
  <si>
    <t>David &amp; Peter; Jones &amp; Watson</t>
  </si>
  <si>
    <t>BFO #6</t>
  </si>
  <si>
    <t>Tom O'Shea</t>
  </si>
  <si>
    <t>Hunter 33.5</t>
  </si>
  <si>
    <t>It's Here</t>
  </si>
  <si>
    <t>Edith Collins</t>
  </si>
  <si>
    <t>Pearson 323</t>
  </si>
  <si>
    <t>Encontrado</t>
  </si>
  <si>
    <t>Peter Maurer</t>
  </si>
  <si>
    <t>Westsail 32</t>
  </si>
  <si>
    <t>Suyanisqatsi</t>
  </si>
  <si>
    <t>W-32</t>
  </si>
  <si>
    <t>2   1</t>
  </si>
  <si>
    <t>10   6</t>
  </si>
  <si>
    <t>10   5</t>
  </si>
  <si>
    <t>6   4</t>
  </si>
  <si>
    <t>5   3</t>
  </si>
  <si>
    <t>5   2</t>
  </si>
  <si>
    <t>Course = Start at X-p, T-p, X-s finish</t>
  </si>
  <si>
    <t>Course = Start at Xp, Tp, Cp, Dp, Xp finish</t>
  </si>
  <si>
    <t xml:space="preserve">Course = Start at Xp, Tp, Cp, Xp finish </t>
  </si>
  <si>
    <t>RC=  Chris Webster</t>
  </si>
  <si>
    <t>RC=  Bill Boettcher</t>
  </si>
  <si>
    <t>BFSC Dorton Cup Race #1 Sat 11/11/18</t>
  </si>
  <si>
    <t>Course = Start at X-p, F-p, C-p, D-p, X-p finish</t>
  </si>
  <si>
    <t>RC Support=A.J.Smith</t>
  </si>
  <si>
    <t xml:space="preserve"> </t>
  </si>
  <si>
    <t>BFSC Dorton Cup Race #2 Sat 11/11/18</t>
  </si>
  <si>
    <t>BFSC Dorton Cup Race #3 Sat 11/11/18</t>
  </si>
  <si>
    <t>3--1st</t>
  </si>
  <si>
    <t>6--2nd</t>
  </si>
  <si>
    <t xml:space="preserve"> RC=  Bill Boettcher</t>
  </si>
  <si>
    <t xml:space="preserve"> RC Support=A.J.Smith</t>
  </si>
  <si>
    <t>Course: Start at X-p, E-p, D-p, X-p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</si>
</sst>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8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b/>
      <sz val="10"/>
      <name val="Arial"/>
      <family val="2"/>
    </font>
    <font>
      <b/>
      <sz val="12"/>
      <color indexed="18"/>
      <name val="Comic Sans MS"/>
      <family val="4"/>
    </font>
    <font>
      <b/>
      <sz val="10"/>
      <color indexed="18"/>
      <name val="Comic Sans MS"/>
      <family val="4"/>
    </font>
    <font>
      <b/>
      <sz val="10"/>
      <color indexed="62"/>
      <name val="Book Antiqua"/>
      <family val="1"/>
    </font>
    <font>
      <i/>
      <sz val="10"/>
      <name val="Book Antiqua"/>
      <family val="1"/>
    </font>
    <font>
      <b/>
      <sz val="10"/>
      <color indexed="10"/>
      <name val="Book Antiqua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trike/>
      <sz val="10"/>
      <color indexed="18"/>
      <name val="Comic Sans MS"/>
      <family val="4"/>
    </font>
    <font>
      <b/>
      <strike/>
      <sz val="10"/>
      <color indexed="10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Book Antiqua"/>
      <family val="1"/>
    </font>
    <font>
      <i/>
      <sz val="10"/>
      <color rgb="FFFF0000"/>
      <name val="Book Antiqua"/>
      <family val="1"/>
    </font>
    <font>
      <sz val="10"/>
      <color rgb="FFFF0000"/>
      <name val="Arial"/>
      <family val="2"/>
    </font>
    <font>
      <b/>
      <sz val="10"/>
      <color rgb="FFFF0000"/>
      <name val="Book Antiqua"/>
      <family val="1"/>
    </font>
    <font>
      <b/>
      <u/>
      <sz val="10"/>
      <color rgb="FFFF0000"/>
      <name val="Book Antiqua"/>
      <family val="1"/>
    </font>
    <font>
      <b/>
      <sz val="10"/>
      <color theme="1"/>
      <name val="Book Antiqua"/>
      <family val="1"/>
    </font>
    <font>
      <sz val="10"/>
      <color rgb="FF3B3B3B"/>
      <name val="Book Antiqua"/>
      <family val="1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4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/>
    <xf numFmtId="21" fontId="2" fillId="0" borderId="0" xfId="0" applyNumberFormat="1" applyFont="1"/>
    <xf numFmtId="0" fontId="4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0" xfId="0" applyFill="1"/>
    <xf numFmtId="15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1" fontId="2" fillId="3" borderId="0" xfId="0" applyNumberFormat="1" applyFont="1" applyFill="1"/>
    <xf numFmtId="0" fontId="2" fillId="3" borderId="0" xfId="0" applyFont="1" applyFill="1"/>
    <xf numFmtId="0" fontId="5" fillId="3" borderId="0" xfId="0" applyFont="1" applyFill="1"/>
    <xf numFmtId="21" fontId="2" fillId="5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21" fontId="2" fillId="0" borderId="0" xfId="0" applyNumberFormat="1" applyFont="1" applyFill="1"/>
    <xf numFmtId="0" fontId="2" fillId="0" borderId="0" xfId="0" applyFont="1" applyAlignment="1">
      <alignment wrapText="1"/>
    </xf>
    <xf numFmtId="2" fontId="8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5" fillId="5" borderId="0" xfId="0" applyFont="1" applyFill="1"/>
    <xf numFmtId="21" fontId="4" fillId="0" borderId="0" xfId="0" applyNumberFormat="1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wrapText="1"/>
    </xf>
    <xf numFmtId="2" fontId="2" fillId="0" borderId="0" xfId="0" applyNumberFormat="1" applyFont="1" applyFill="1"/>
    <xf numFmtId="2" fontId="11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2" fontId="11" fillId="5" borderId="0" xfId="0" applyNumberFormat="1" applyFont="1" applyFill="1"/>
    <xf numFmtId="0" fontId="20" fillId="5" borderId="0" xfId="0" applyFont="1" applyFill="1"/>
    <xf numFmtId="0" fontId="22" fillId="6" borderId="0" xfId="0" applyFont="1" applyFill="1"/>
    <xf numFmtId="0" fontId="2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21" fontId="3" fillId="5" borderId="0" xfId="0" applyNumberFormat="1" applyFont="1" applyFill="1"/>
    <xf numFmtId="0" fontId="18" fillId="5" borderId="1" xfId="0" applyFont="1" applyFill="1" applyBorder="1" applyAlignment="1">
      <alignment horizontal="center"/>
    </xf>
    <xf numFmtId="21" fontId="2" fillId="5" borderId="0" xfId="0" applyNumberFormat="1" applyFont="1" applyFill="1" applyAlignment="1"/>
    <xf numFmtId="21" fontId="24" fillId="0" borderId="0" xfId="0" applyNumberFormat="1" applyFont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2" fontId="8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1" fontId="4" fillId="0" borderId="0" xfId="0" applyNumberFormat="1" applyFont="1" applyFill="1" applyAlignment="1">
      <alignment horizontal="center"/>
    </xf>
    <xf numFmtId="21" fontId="20" fillId="0" borderId="0" xfId="0" applyNumberFormat="1" applyFont="1"/>
    <xf numFmtId="0" fontId="2" fillId="5" borderId="0" xfId="0" applyFont="1" applyFill="1" applyAlignment="1">
      <alignment horizontal="right"/>
    </xf>
    <xf numFmtId="0" fontId="25" fillId="5" borderId="0" xfId="0" applyFont="1" applyFill="1" applyAlignment="1">
      <alignment horizontal="center"/>
    </xf>
    <xf numFmtId="0" fontId="26" fillId="0" borderId="0" xfId="0" applyFont="1"/>
    <xf numFmtId="0" fontId="3" fillId="0" borderId="0" xfId="0" applyFont="1" applyAlignment="1">
      <alignment horizontal="center" wrapText="1"/>
    </xf>
    <xf numFmtId="0" fontId="27" fillId="0" borderId="0" xfId="1" applyFont="1" applyFill="1"/>
    <xf numFmtId="21" fontId="24" fillId="5" borderId="0" xfId="0" applyNumberFormat="1" applyFont="1" applyFill="1" applyAlignment="1">
      <alignment horizontal="center" wrapText="1"/>
    </xf>
    <xf numFmtId="0" fontId="22" fillId="5" borderId="0" xfId="0" applyFont="1" applyFill="1"/>
    <xf numFmtId="0" fontId="22" fillId="0" borderId="0" xfId="0" applyFont="1"/>
    <xf numFmtId="0" fontId="3" fillId="0" borderId="0" xfId="0" applyFont="1" applyFill="1" applyAlignment="1">
      <alignment horizontal="center"/>
    </xf>
    <xf numFmtId="0" fontId="22" fillId="0" borderId="0" xfId="0" applyFont="1" applyFill="1"/>
    <xf numFmtId="0" fontId="11" fillId="0" borderId="0" xfId="0" applyFont="1" applyFill="1"/>
    <xf numFmtId="2" fontId="28" fillId="0" borderId="0" xfId="0" applyNumberFormat="1" applyFont="1" applyFill="1" applyAlignment="1">
      <alignment horizontal="right" wrapText="1"/>
    </xf>
    <xf numFmtId="2" fontId="11" fillId="0" borderId="0" xfId="0" applyNumberFormat="1" applyFont="1" applyFill="1"/>
    <xf numFmtId="2" fontId="0" fillId="0" borderId="0" xfId="0" applyNumberFormat="1" applyFill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2" fontId="28" fillId="0" borderId="0" xfId="0" applyNumberFormat="1" applyFont="1" applyFill="1"/>
    <xf numFmtId="2" fontId="32" fillId="0" borderId="0" xfId="0" applyNumberFormat="1" applyFont="1" applyFill="1"/>
    <xf numFmtId="2" fontId="32" fillId="5" borderId="0" xfId="0" applyNumberFormat="1" applyFont="1" applyFill="1"/>
    <xf numFmtId="2" fontId="32" fillId="0" borderId="0" xfId="0" applyNumberFormat="1" applyFont="1"/>
    <xf numFmtId="2" fontId="2" fillId="5" borderId="0" xfId="0" applyNumberFormat="1" applyFont="1" applyFill="1"/>
    <xf numFmtId="1" fontId="0" fillId="0" borderId="0" xfId="0" applyNumberFormat="1" applyFill="1"/>
    <xf numFmtId="1" fontId="2" fillId="0" borderId="0" xfId="0" applyNumberFormat="1" applyFont="1" applyFill="1"/>
    <xf numFmtId="16" fontId="1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0</xdr:row>
      <xdr:rowOff>28575</xdr:rowOff>
    </xdr:from>
    <xdr:to>
      <xdr:col>1</xdr:col>
      <xdr:colOff>1990725</xdr:colOff>
      <xdr:row>2</xdr:row>
      <xdr:rowOff>171450</xdr:rowOff>
    </xdr:to>
    <xdr:pic>
      <xdr:nvPicPr>
        <xdr:cNvPr id="14445" name="Picture 1" descr="sbfs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85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1190625</xdr:colOff>
      <xdr:row>12</xdr:row>
      <xdr:rowOff>28575</xdr:rowOff>
    </xdr:from>
    <xdr:to>
      <xdr:col>1</xdr:col>
      <xdr:colOff>1990725</xdr:colOff>
      <xdr:row>14</xdr:row>
      <xdr:rowOff>171450</xdr:rowOff>
    </xdr:to>
    <xdr:pic>
      <xdr:nvPicPr>
        <xdr:cNvPr id="14446" name="Picture 1" descr="sbfs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7717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1190625</xdr:colOff>
      <xdr:row>12</xdr:row>
      <xdr:rowOff>28575</xdr:rowOff>
    </xdr:from>
    <xdr:to>
      <xdr:col>1</xdr:col>
      <xdr:colOff>1990725</xdr:colOff>
      <xdr:row>14</xdr:row>
      <xdr:rowOff>171450</xdr:rowOff>
    </xdr:to>
    <xdr:pic>
      <xdr:nvPicPr>
        <xdr:cNvPr id="14447" name="Picture 1" descr="sbfs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7717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0</xdr:row>
      <xdr:rowOff>28575</xdr:rowOff>
    </xdr:from>
    <xdr:to>
      <xdr:col>1</xdr:col>
      <xdr:colOff>1990725</xdr:colOff>
      <xdr:row>2</xdr:row>
      <xdr:rowOff>171450</xdr:rowOff>
    </xdr:to>
    <xdr:pic>
      <xdr:nvPicPr>
        <xdr:cNvPr id="15396" name="Picture 1" descr="sbfs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85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ert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pane ySplit="2" topLeftCell="A113" activePane="bottomLeft" state="frozen"/>
      <selection pane="bottomLeft" activeCell="C119" sqref="C119"/>
    </sheetView>
  </sheetViews>
  <sheetFormatPr defaultRowHeight="12.75" x14ac:dyDescent="0.2"/>
  <cols>
    <col min="1" max="1" width="13.42578125" bestFit="1" customWidth="1"/>
    <col min="2" max="2" width="19.140625" bestFit="1" customWidth="1"/>
    <col min="3" max="3" width="19" bestFit="1" customWidth="1"/>
    <col min="4" max="4" width="8.42578125" bestFit="1" customWidth="1"/>
    <col min="5" max="5" width="6.28515625" bestFit="1" customWidth="1"/>
    <col min="6" max="6" width="8.28515625" bestFit="1" customWidth="1"/>
    <col min="7" max="7" width="13.85546875" bestFit="1" customWidth="1"/>
  </cols>
  <sheetData>
    <row r="1" spans="1:7" x14ac:dyDescent="0.2">
      <c r="A1" t="s">
        <v>98</v>
      </c>
      <c r="B1" t="s">
        <v>99</v>
      </c>
      <c r="C1" t="s">
        <v>99</v>
      </c>
      <c r="D1" t="s">
        <v>243</v>
      </c>
      <c r="E1" t="s">
        <v>244</v>
      </c>
      <c r="F1" t="s">
        <v>245</v>
      </c>
      <c r="G1" t="s">
        <v>246</v>
      </c>
    </row>
    <row r="2" spans="1:7" x14ac:dyDescent="0.2">
      <c r="A2" t="s">
        <v>94</v>
      </c>
      <c r="B2" t="s">
        <v>247</v>
      </c>
      <c r="C2" t="s">
        <v>94</v>
      </c>
      <c r="D2" t="s">
        <v>248</v>
      </c>
      <c r="E2" t="s">
        <v>249</v>
      </c>
      <c r="F2" t="s">
        <v>249</v>
      </c>
    </row>
    <row r="3" spans="1:7" x14ac:dyDescent="0.2">
      <c r="A3" t="s">
        <v>250</v>
      </c>
      <c r="B3" t="s">
        <v>251</v>
      </c>
      <c r="C3" t="s">
        <v>252</v>
      </c>
      <c r="D3">
        <v>193</v>
      </c>
      <c r="E3">
        <v>168</v>
      </c>
      <c r="F3">
        <v>177</v>
      </c>
      <c r="G3" t="s">
        <v>253</v>
      </c>
    </row>
    <row r="4" spans="1:7" x14ac:dyDescent="0.2">
      <c r="A4" t="s">
        <v>112</v>
      </c>
      <c r="B4" t="s">
        <v>113</v>
      </c>
      <c r="C4" t="s">
        <v>114</v>
      </c>
      <c r="D4">
        <v>531</v>
      </c>
      <c r="E4">
        <v>222</v>
      </c>
      <c r="F4">
        <v>222</v>
      </c>
      <c r="G4" t="s">
        <v>58</v>
      </c>
    </row>
    <row r="5" spans="1:7" x14ac:dyDescent="0.2">
      <c r="A5" t="s">
        <v>2</v>
      </c>
      <c r="B5" t="s">
        <v>3</v>
      </c>
      <c r="C5" t="s">
        <v>4</v>
      </c>
      <c r="D5">
        <v>31585</v>
      </c>
      <c r="E5">
        <v>120</v>
      </c>
      <c r="F5">
        <v>120</v>
      </c>
      <c r="G5" t="s">
        <v>59</v>
      </c>
    </row>
    <row r="6" spans="1:7" x14ac:dyDescent="0.2">
      <c r="A6" t="s">
        <v>254</v>
      </c>
      <c r="B6" t="s">
        <v>131</v>
      </c>
      <c r="C6" t="s">
        <v>255</v>
      </c>
      <c r="D6">
        <v>3314</v>
      </c>
      <c r="E6">
        <v>207</v>
      </c>
      <c r="F6">
        <v>207</v>
      </c>
      <c r="G6" t="s">
        <v>256</v>
      </c>
    </row>
    <row r="7" spans="1:7" x14ac:dyDescent="0.2">
      <c r="A7" t="s">
        <v>115</v>
      </c>
      <c r="B7" t="s">
        <v>257</v>
      </c>
      <c r="C7" t="s">
        <v>258</v>
      </c>
      <c r="D7">
        <v>83467</v>
      </c>
      <c r="E7">
        <v>45</v>
      </c>
      <c r="F7">
        <v>45</v>
      </c>
      <c r="G7" t="s">
        <v>259</v>
      </c>
    </row>
    <row r="8" spans="1:7" x14ac:dyDescent="0.2">
      <c r="A8" t="s">
        <v>115</v>
      </c>
      <c r="B8" t="s">
        <v>116</v>
      </c>
      <c r="C8" t="s">
        <v>117</v>
      </c>
      <c r="D8">
        <v>52175</v>
      </c>
      <c r="E8">
        <v>87</v>
      </c>
      <c r="F8">
        <v>87</v>
      </c>
      <c r="G8" t="s">
        <v>60</v>
      </c>
    </row>
    <row r="9" spans="1:7" x14ac:dyDescent="0.2">
      <c r="A9" t="s">
        <v>115</v>
      </c>
      <c r="B9" t="s">
        <v>118</v>
      </c>
      <c r="C9" t="s">
        <v>119</v>
      </c>
      <c r="D9">
        <v>54</v>
      </c>
      <c r="E9">
        <v>72</v>
      </c>
      <c r="F9">
        <v>72</v>
      </c>
      <c r="G9" t="s">
        <v>260</v>
      </c>
    </row>
    <row r="10" spans="1:7" x14ac:dyDescent="0.2">
      <c r="A10" t="s">
        <v>120</v>
      </c>
      <c r="B10" t="s">
        <v>261</v>
      </c>
      <c r="C10" t="s">
        <v>262</v>
      </c>
      <c r="D10">
        <v>43</v>
      </c>
      <c r="E10">
        <v>120</v>
      </c>
      <c r="F10">
        <v>120</v>
      </c>
      <c r="G10" t="s">
        <v>263</v>
      </c>
    </row>
    <row r="11" spans="1:7" x14ac:dyDescent="0.2">
      <c r="A11" t="s">
        <v>264</v>
      </c>
      <c r="B11" t="s">
        <v>265</v>
      </c>
      <c r="C11" t="s">
        <v>266</v>
      </c>
      <c r="D11">
        <v>0</v>
      </c>
      <c r="E11">
        <v>114</v>
      </c>
      <c r="F11">
        <v>126</v>
      </c>
      <c r="G11" t="s">
        <v>267</v>
      </c>
    </row>
    <row r="12" spans="1:7" x14ac:dyDescent="0.2">
      <c r="A12" t="s">
        <v>268</v>
      </c>
      <c r="B12" t="s">
        <v>139</v>
      </c>
      <c r="C12" t="s">
        <v>211</v>
      </c>
      <c r="D12">
        <v>42</v>
      </c>
      <c r="E12">
        <v>159</v>
      </c>
      <c r="F12">
        <v>159</v>
      </c>
      <c r="G12" t="s">
        <v>269</v>
      </c>
    </row>
    <row r="13" spans="1:7" x14ac:dyDescent="0.2">
      <c r="A13" t="s">
        <v>123</v>
      </c>
      <c r="B13" t="s">
        <v>124</v>
      </c>
      <c r="C13" t="s">
        <v>125</v>
      </c>
      <c r="D13">
        <v>1728</v>
      </c>
      <c r="E13">
        <v>171</v>
      </c>
      <c r="F13">
        <v>171</v>
      </c>
      <c r="G13" t="s">
        <v>270</v>
      </c>
    </row>
    <row r="14" spans="1:7" x14ac:dyDescent="0.2">
      <c r="A14" t="s">
        <v>126</v>
      </c>
      <c r="B14" t="s">
        <v>271</v>
      </c>
      <c r="C14" t="s">
        <v>272</v>
      </c>
      <c r="D14">
        <v>20</v>
      </c>
      <c r="E14">
        <v>132</v>
      </c>
      <c r="F14">
        <v>132</v>
      </c>
      <c r="G14" t="s">
        <v>273</v>
      </c>
    </row>
    <row r="15" spans="1:7" x14ac:dyDescent="0.2">
      <c r="A15" t="s">
        <v>274</v>
      </c>
      <c r="B15" t="s">
        <v>124</v>
      </c>
      <c r="C15" t="s">
        <v>275</v>
      </c>
      <c r="D15">
        <v>1858</v>
      </c>
      <c r="E15">
        <v>171</v>
      </c>
      <c r="F15">
        <v>171</v>
      </c>
      <c r="G15" t="s">
        <v>276</v>
      </c>
    </row>
    <row r="16" spans="1:7" x14ac:dyDescent="0.2">
      <c r="A16" t="s">
        <v>127</v>
      </c>
      <c r="B16" t="s">
        <v>128</v>
      </c>
      <c r="C16" t="s">
        <v>129</v>
      </c>
      <c r="D16">
        <v>73392</v>
      </c>
      <c r="E16">
        <v>129</v>
      </c>
      <c r="F16">
        <v>129</v>
      </c>
      <c r="G16" t="s">
        <v>277</v>
      </c>
    </row>
    <row r="17" spans="1:7" x14ac:dyDescent="0.2">
      <c r="A17" t="s">
        <v>5</v>
      </c>
      <c r="B17" t="s">
        <v>551</v>
      </c>
      <c r="C17" t="s">
        <v>6</v>
      </c>
      <c r="D17">
        <v>177</v>
      </c>
      <c r="E17">
        <v>273</v>
      </c>
      <c r="F17">
        <v>267</v>
      </c>
      <c r="G17" t="s">
        <v>61</v>
      </c>
    </row>
    <row r="18" spans="1:7" x14ac:dyDescent="0.2">
      <c r="A18" t="s">
        <v>130</v>
      </c>
      <c r="B18" t="s">
        <v>131</v>
      </c>
      <c r="C18" t="s">
        <v>132</v>
      </c>
      <c r="D18">
        <v>4783</v>
      </c>
      <c r="E18">
        <v>207</v>
      </c>
      <c r="F18">
        <v>207</v>
      </c>
      <c r="G18" t="s">
        <v>278</v>
      </c>
    </row>
    <row r="19" spans="1:7" x14ac:dyDescent="0.2">
      <c r="A19" t="s">
        <v>7</v>
      </c>
      <c r="B19" t="s">
        <v>550</v>
      </c>
      <c r="C19" t="s">
        <v>238</v>
      </c>
      <c r="D19">
        <v>52327</v>
      </c>
      <c r="E19">
        <v>90</v>
      </c>
      <c r="F19">
        <v>90</v>
      </c>
      <c r="G19" t="s">
        <v>279</v>
      </c>
    </row>
    <row r="20" spans="1:7" x14ac:dyDescent="0.2">
      <c r="A20" t="s">
        <v>280</v>
      </c>
      <c r="B20" t="s">
        <v>281</v>
      </c>
      <c r="D20">
        <v>0</v>
      </c>
      <c r="E20">
        <v>222</v>
      </c>
      <c r="F20">
        <v>222</v>
      </c>
      <c r="G20" t="s">
        <v>282</v>
      </c>
    </row>
    <row r="21" spans="1:7" x14ac:dyDescent="0.2">
      <c r="A21" t="s">
        <v>280</v>
      </c>
      <c r="B21" t="s">
        <v>147</v>
      </c>
      <c r="C21" t="s">
        <v>148</v>
      </c>
      <c r="D21">
        <v>28007</v>
      </c>
      <c r="E21">
        <v>177</v>
      </c>
      <c r="F21">
        <v>177</v>
      </c>
      <c r="G21" t="s">
        <v>283</v>
      </c>
    </row>
    <row r="22" spans="1:7" x14ac:dyDescent="0.2">
      <c r="A22" t="s">
        <v>284</v>
      </c>
      <c r="B22" t="s">
        <v>285</v>
      </c>
      <c r="C22" t="s">
        <v>286</v>
      </c>
      <c r="D22">
        <v>395</v>
      </c>
      <c r="E22">
        <v>198</v>
      </c>
      <c r="F22">
        <v>210</v>
      </c>
      <c r="G22" t="s">
        <v>287</v>
      </c>
    </row>
    <row r="23" spans="1:7" x14ac:dyDescent="0.2">
      <c r="A23" t="s">
        <v>8</v>
      </c>
      <c r="B23" t="s">
        <v>186</v>
      </c>
      <c r="C23" t="s">
        <v>9</v>
      </c>
      <c r="D23">
        <v>85</v>
      </c>
      <c r="E23">
        <v>165</v>
      </c>
      <c r="F23">
        <v>165</v>
      </c>
      <c r="G23" t="s">
        <v>288</v>
      </c>
    </row>
    <row r="24" spans="1:7" x14ac:dyDescent="0.2">
      <c r="A24" t="s">
        <v>8</v>
      </c>
      <c r="B24" t="s">
        <v>139</v>
      </c>
      <c r="C24" t="s">
        <v>289</v>
      </c>
      <c r="D24">
        <v>66</v>
      </c>
      <c r="E24">
        <v>159</v>
      </c>
      <c r="F24">
        <v>159</v>
      </c>
      <c r="G24" t="s">
        <v>290</v>
      </c>
    </row>
    <row r="25" spans="1:7" x14ac:dyDescent="0.2">
      <c r="A25" t="s">
        <v>133</v>
      </c>
      <c r="B25" t="s">
        <v>157</v>
      </c>
      <c r="C25" t="s">
        <v>291</v>
      </c>
      <c r="D25">
        <v>445</v>
      </c>
      <c r="E25">
        <v>87</v>
      </c>
      <c r="F25">
        <v>87</v>
      </c>
      <c r="G25" t="s">
        <v>292</v>
      </c>
    </row>
    <row r="26" spans="1:7" x14ac:dyDescent="0.2">
      <c r="A26" t="s">
        <v>134</v>
      </c>
      <c r="B26" t="s">
        <v>135</v>
      </c>
      <c r="C26" t="s">
        <v>136</v>
      </c>
      <c r="D26">
        <v>1900</v>
      </c>
      <c r="E26">
        <v>165</v>
      </c>
      <c r="F26">
        <v>144</v>
      </c>
      <c r="G26" t="s">
        <v>62</v>
      </c>
    </row>
    <row r="27" spans="1:7" x14ac:dyDescent="0.2">
      <c r="A27" t="s">
        <v>293</v>
      </c>
      <c r="B27" t="s">
        <v>113</v>
      </c>
      <c r="C27" t="s">
        <v>294</v>
      </c>
      <c r="D27">
        <v>130</v>
      </c>
      <c r="E27">
        <v>222</v>
      </c>
      <c r="F27">
        <v>222</v>
      </c>
      <c r="G27" t="s">
        <v>295</v>
      </c>
    </row>
    <row r="28" spans="1:7" x14ac:dyDescent="0.2">
      <c r="A28" t="s">
        <v>296</v>
      </c>
      <c r="B28" t="s">
        <v>297</v>
      </c>
      <c r="C28" t="s">
        <v>298</v>
      </c>
      <c r="E28">
        <v>147</v>
      </c>
      <c r="F28">
        <v>147</v>
      </c>
      <c r="G28" t="s">
        <v>299</v>
      </c>
    </row>
    <row r="29" spans="1:7" x14ac:dyDescent="0.2">
      <c r="A29" t="s">
        <v>137</v>
      </c>
      <c r="B29" t="s">
        <v>10</v>
      </c>
      <c r="C29" t="s">
        <v>138</v>
      </c>
      <c r="D29">
        <v>138</v>
      </c>
      <c r="E29">
        <v>144</v>
      </c>
      <c r="F29">
        <v>150</v>
      </c>
      <c r="G29" t="s">
        <v>63</v>
      </c>
    </row>
    <row r="30" spans="1:7" x14ac:dyDescent="0.2">
      <c r="A30" t="s">
        <v>300</v>
      </c>
      <c r="B30" t="s">
        <v>139</v>
      </c>
      <c r="C30" t="s">
        <v>140</v>
      </c>
      <c r="D30">
        <v>1</v>
      </c>
      <c r="E30">
        <v>159</v>
      </c>
      <c r="F30">
        <v>159</v>
      </c>
      <c r="G30" t="s">
        <v>301</v>
      </c>
    </row>
    <row r="31" spans="1:7" x14ac:dyDescent="0.2">
      <c r="A31" t="s">
        <v>302</v>
      </c>
      <c r="B31" t="s">
        <v>303</v>
      </c>
      <c r="C31" t="s">
        <v>304</v>
      </c>
      <c r="D31">
        <v>867</v>
      </c>
      <c r="E31">
        <v>105</v>
      </c>
      <c r="F31">
        <v>105</v>
      </c>
      <c r="G31" t="s">
        <v>305</v>
      </c>
    </row>
    <row r="32" spans="1:7" x14ac:dyDescent="0.2">
      <c r="A32" t="s">
        <v>11</v>
      </c>
      <c r="B32" t="s">
        <v>12</v>
      </c>
      <c r="C32" t="s">
        <v>13</v>
      </c>
      <c r="D32">
        <v>664</v>
      </c>
      <c r="E32">
        <v>186</v>
      </c>
      <c r="F32">
        <v>186</v>
      </c>
      <c r="G32" t="s">
        <v>64</v>
      </c>
    </row>
    <row r="33" spans="1:7" x14ac:dyDescent="0.2">
      <c r="A33" t="s">
        <v>306</v>
      </c>
      <c r="B33" t="s">
        <v>307</v>
      </c>
      <c r="C33" t="s">
        <v>308</v>
      </c>
      <c r="D33">
        <v>36</v>
      </c>
      <c r="E33">
        <v>33</v>
      </c>
      <c r="F33">
        <v>33</v>
      </c>
      <c r="G33" t="s">
        <v>309</v>
      </c>
    </row>
    <row r="34" spans="1:7" x14ac:dyDescent="0.2">
      <c r="A34" t="s">
        <v>310</v>
      </c>
      <c r="B34" t="s">
        <v>311</v>
      </c>
      <c r="C34" t="s">
        <v>312</v>
      </c>
      <c r="D34">
        <v>0</v>
      </c>
      <c r="E34">
        <v>165</v>
      </c>
      <c r="F34">
        <v>177</v>
      </c>
      <c r="G34" t="s">
        <v>313</v>
      </c>
    </row>
    <row r="35" spans="1:7" x14ac:dyDescent="0.2">
      <c r="A35" t="s">
        <v>14</v>
      </c>
      <c r="B35" t="s">
        <v>141</v>
      </c>
      <c r="C35" t="s">
        <v>15</v>
      </c>
      <c r="D35">
        <v>452</v>
      </c>
      <c r="E35">
        <v>270</v>
      </c>
      <c r="F35">
        <v>270</v>
      </c>
      <c r="G35" t="s">
        <v>65</v>
      </c>
    </row>
    <row r="36" spans="1:7" x14ac:dyDescent="0.2">
      <c r="A36" t="s">
        <v>142</v>
      </c>
      <c r="B36" t="s">
        <v>143</v>
      </c>
      <c r="C36" t="s">
        <v>144</v>
      </c>
      <c r="D36">
        <v>33</v>
      </c>
      <c r="E36">
        <v>165</v>
      </c>
      <c r="F36">
        <v>177</v>
      </c>
      <c r="G36" t="s">
        <v>66</v>
      </c>
    </row>
    <row r="37" spans="1:7" x14ac:dyDescent="0.2">
      <c r="A37" t="s">
        <v>314</v>
      </c>
      <c r="B37" t="s">
        <v>315</v>
      </c>
      <c r="C37" t="s">
        <v>316</v>
      </c>
      <c r="D37">
        <v>1554</v>
      </c>
      <c r="E37">
        <v>228</v>
      </c>
      <c r="F37">
        <v>228</v>
      </c>
      <c r="G37" t="s">
        <v>317</v>
      </c>
    </row>
    <row r="38" spans="1:7" x14ac:dyDescent="0.2">
      <c r="A38" t="s">
        <v>145</v>
      </c>
      <c r="B38" t="s">
        <v>28</v>
      </c>
      <c r="C38" t="s">
        <v>318</v>
      </c>
      <c r="D38">
        <v>73093</v>
      </c>
      <c r="E38">
        <v>87</v>
      </c>
      <c r="F38">
        <v>87</v>
      </c>
      <c r="G38" t="s">
        <v>319</v>
      </c>
    </row>
    <row r="39" spans="1:7" x14ac:dyDescent="0.2">
      <c r="A39" t="s">
        <v>149</v>
      </c>
      <c r="B39" t="s">
        <v>177</v>
      </c>
      <c r="C39" t="s">
        <v>320</v>
      </c>
      <c r="D39">
        <v>8925</v>
      </c>
      <c r="E39">
        <v>270</v>
      </c>
      <c r="F39">
        <v>270</v>
      </c>
      <c r="G39" t="s">
        <v>321</v>
      </c>
    </row>
    <row r="40" spans="1:7" x14ac:dyDescent="0.2">
      <c r="A40" t="s">
        <v>149</v>
      </c>
      <c r="B40" t="s">
        <v>322</v>
      </c>
      <c r="C40" t="s">
        <v>323</v>
      </c>
      <c r="D40">
        <v>1291</v>
      </c>
      <c r="E40">
        <v>111</v>
      </c>
      <c r="F40">
        <v>111</v>
      </c>
      <c r="G40" t="s">
        <v>324</v>
      </c>
    </row>
    <row r="41" spans="1:7" x14ac:dyDescent="0.2">
      <c r="A41" t="s">
        <v>16</v>
      </c>
      <c r="B41" t="s">
        <v>17</v>
      </c>
      <c r="C41" t="s">
        <v>18</v>
      </c>
      <c r="D41">
        <v>25365</v>
      </c>
      <c r="E41">
        <v>87</v>
      </c>
      <c r="F41">
        <v>87</v>
      </c>
      <c r="G41" t="s">
        <v>325</v>
      </c>
    </row>
    <row r="42" spans="1:7" x14ac:dyDescent="0.2">
      <c r="A42" t="s">
        <v>19</v>
      </c>
      <c r="B42" t="s">
        <v>20</v>
      </c>
      <c r="C42" t="s">
        <v>21</v>
      </c>
      <c r="D42">
        <v>225</v>
      </c>
      <c r="E42">
        <v>162</v>
      </c>
      <c r="F42">
        <v>162</v>
      </c>
      <c r="G42" t="s">
        <v>67</v>
      </c>
    </row>
    <row r="43" spans="1:7" x14ac:dyDescent="0.2">
      <c r="A43" t="s">
        <v>326</v>
      </c>
      <c r="B43" t="s">
        <v>327</v>
      </c>
      <c r="C43" t="s">
        <v>328</v>
      </c>
      <c r="D43">
        <v>238</v>
      </c>
      <c r="E43">
        <v>141</v>
      </c>
      <c r="F43">
        <v>150</v>
      </c>
      <c r="G43" t="s">
        <v>329</v>
      </c>
    </row>
    <row r="44" spans="1:7" x14ac:dyDescent="0.2">
      <c r="A44" t="s">
        <v>330</v>
      </c>
      <c r="B44" t="s">
        <v>331</v>
      </c>
      <c r="C44" t="s">
        <v>332</v>
      </c>
      <c r="D44">
        <v>1261</v>
      </c>
      <c r="E44">
        <v>195</v>
      </c>
      <c r="F44">
        <v>195</v>
      </c>
      <c r="G44" t="s">
        <v>333</v>
      </c>
    </row>
    <row r="45" spans="1:7" x14ac:dyDescent="0.2">
      <c r="A45" t="s">
        <v>150</v>
      </c>
      <c r="B45" t="s">
        <v>22</v>
      </c>
      <c r="C45" t="s">
        <v>23</v>
      </c>
      <c r="D45">
        <v>309</v>
      </c>
      <c r="E45">
        <v>213</v>
      </c>
      <c r="F45">
        <v>213</v>
      </c>
      <c r="G45" t="s">
        <v>68</v>
      </c>
    </row>
    <row r="46" spans="1:7" x14ac:dyDescent="0.2">
      <c r="A46" t="s">
        <v>334</v>
      </c>
      <c r="B46" t="s">
        <v>335</v>
      </c>
      <c r="C46" t="s">
        <v>336</v>
      </c>
      <c r="D46">
        <v>0</v>
      </c>
      <c r="E46">
        <v>237</v>
      </c>
      <c r="F46">
        <v>237</v>
      </c>
      <c r="G46" t="s">
        <v>337</v>
      </c>
    </row>
    <row r="47" spans="1:7" x14ac:dyDescent="0.2">
      <c r="A47" t="s">
        <v>151</v>
      </c>
      <c r="B47" t="s">
        <v>152</v>
      </c>
      <c r="C47" t="s">
        <v>153</v>
      </c>
      <c r="D47">
        <v>16530</v>
      </c>
      <c r="E47">
        <v>156</v>
      </c>
      <c r="F47">
        <v>159</v>
      </c>
      <c r="G47" t="s">
        <v>69</v>
      </c>
    </row>
    <row r="48" spans="1:7" x14ac:dyDescent="0.2">
      <c r="A48" t="s">
        <v>338</v>
      </c>
      <c r="B48" t="s">
        <v>168</v>
      </c>
      <c r="C48" t="s">
        <v>339</v>
      </c>
      <c r="D48">
        <v>1674</v>
      </c>
      <c r="E48">
        <v>210</v>
      </c>
      <c r="F48">
        <v>219</v>
      </c>
      <c r="G48" t="s">
        <v>340</v>
      </c>
    </row>
    <row r="49" spans="1:7" x14ac:dyDescent="0.2">
      <c r="A49" t="s">
        <v>154</v>
      </c>
      <c r="B49" t="s">
        <v>155</v>
      </c>
      <c r="C49" t="s">
        <v>156</v>
      </c>
      <c r="D49">
        <v>95</v>
      </c>
      <c r="E49">
        <v>135</v>
      </c>
      <c r="F49">
        <v>135</v>
      </c>
      <c r="G49" t="s">
        <v>341</v>
      </c>
    </row>
    <row r="50" spans="1:7" x14ac:dyDescent="0.2">
      <c r="A50" t="s">
        <v>342</v>
      </c>
      <c r="B50" t="s">
        <v>124</v>
      </c>
      <c r="C50" t="s">
        <v>343</v>
      </c>
      <c r="D50">
        <v>4449</v>
      </c>
      <c r="E50">
        <v>171</v>
      </c>
      <c r="F50">
        <v>171</v>
      </c>
      <c r="G50" t="s">
        <v>344</v>
      </c>
    </row>
    <row r="51" spans="1:7" x14ac:dyDescent="0.2">
      <c r="A51" t="s">
        <v>342</v>
      </c>
      <c r="B51" t="s">
        <v>124</v>
      </c>
      <c r="E51">
        <v>171</v>
      </c>
      <c r="F51">
        <v>171</v>
      </c>
      <c r="G51" t="s">
        <v>345</v>
      </c>
    </row>
    <row r="52" spans="1:7" x14ac:dyDescent="0.2">
      <c r="A52" t="s">
        <v>346</v>
      </c>
      <c r="B52" t="s">
        <v>113</v>
      </c>
      <c r="C52" t="s">
        <v>347</v>
      </c>
      <c r="D52">
        <v>623</v>
      </c>
      <c r="E52">
        <v>222</v>
      </c>
      <c r="F52">
        <v>222</v>
      </c>
      <c r="G52" t="s">
        <v>348</v>
      </c>
    </row>
    <row r="53" spans="1:7" x14ac:dyDescent="0.2">
      <c r="A53" t="s">
        <v>349</v>
      </c>
      <c r="B53" t="s">
        <v>350</v>
      </c>
      <c r="C53" t="s">
        <v>351</v>
      </c>
      <c r="D53">
        <v>2368</v>
      </c>
      <c r="E53">
        <v>168</v>
      </c>
      <c r="F53">
        <v>168</v>
      </c>
      <c r="G53" t="s">
        <v>352</v>
      </c>
    </row>
    <row r="54" spans="1:7" x14ac:dyDescent="0.2">
      <c r="A54" t="s">
        <v>353</v>
      </c>
      <c r="B54" t="s">
        <v>322</v>
      </c>
      <c r="C54" t="s">
        <v>354</v>
      </c>
      <c r="D54">
        <v>232</v>
      </c>
      <c r="E54">
        <v>117</v>
      </c>
      <c r="F54">
        <v>117</v>
      </c>
      <c r="G54" t="s">
        <v>355</v>
      </c>
    </row>
    <row r="55" spans="1:7" x14ac:dyDescent="0.2">
      <c r="A55" t="s">
        <v>356</v>
      </c>
      <c r="B55" t="s">
        <v>357</v>
      </c>
      <c r="C55" t="s">
        <v>358</v>
      </c>
      <c r="D55">
        <v>279</v>
      </c>
      <c r="E55">
        <v>75</v>
      </c>
      <c r="F55">
        <v>75</v>
      </c>
      <c r="G55" t="s">
        <v>359</v>
      </c>
    </row>
    <row r="56" spans="1:7" x14ac:dyDescent="0.2">
      <c r="A56" t="s">
        <v>24</v>
      </c>
      <c r="B56" t="s">
        <v>25</v>
      </c>
      <c r="C56" t="s">
        <v>26</v>
      </c>
      <c r="D56">
        <v>2380</v>
      </c>
      <c r="E56">
        <v>132</v>
      </c>
      <c r="F56">
        <v>132</v>
      </c>
      <c r="G56" t="s">
        <v>70</v>
      </c>
    </row>
    <row r="57" spans="1:7" x14ac:dyDescent="0.2">
      <c r="A57" t="s">
        <v>360</v>
      </c>
      <c r="B57" t="s">
        <v>124</v>
      </c>
      <c r="C57" t="s">
        <v>361</v>
      </c>
      <c r="D57">
        <v>3473</v>
      </c>
      <c r="E57">
        <v>171</v>
      </c>
      <c r="F57">
        <v>171</v>
      </c>
      <c r="G57" t="s">
        <v>362</v>
      </c>
    </row>
    <row r="58" spans="1:7" x14ac:dyDescent="0.2">
      <c r="A58" t="s">
        <v>158</v>
      </c>
      <c r="B58" t="s">
        <v>121</v>
      </c>
      <c r="C58" t="s">
        <v>363</v>
      </c>
      <c r="D58">
        <v>12</v>
      </c>
      <c r="E58">
        <v>150</v>
      </c>
      <c r="F58">
        <v>150</v>
      </c>
      <c r="G58" t="s">
        <v>364</v>
      </c>
    </row>
    <row r="59" spans="1:7" x14ac:dyDescent="0.2">
      <c r="A59" t="s">
        <v>365</v>
      </c>
      <c r="B59" t="s">
        <v>366</v>
      </c>
      <c r="C59" t="s">
        <v>367</v>
      </c>
      <c r="D59">
        <v>211</v>
      </c>
      <c r="E59">
        <v>174</v>
      </c>
      <c r="F59">
        <v>180</v>
      </c>
      <c r="G59" t="s">
        <v>368</v>
      </c>
    </row>
    <row r="60" spans="1:7" x14ac:dyDescent="0.2">
      <c r="A60" t="s">
        <v>159</v>
      </c>
      <c r="B60" t="s">
        <v>160</v>
      </c>
      <c r="C60" t="s">
        <v>161</v>
      </c>
      <c r="D60">
        <v>846</v>
      </c>
      <c r="E60">
        <v>180</v>
      </c>
      <c r="F60">
        <v>180</v>
      </c>
      <c r="G60" t="s">
        <v>369</v>
      </c>
    </row>
    <row r="61" spans="1:7" x14ac:dyDescent="0.2">
      <c r="A61" t="s">
        <v>370</v>
      </c>
      <c r="B61" t="s">
        <v>335</v>
      </c>
      <c r="C61" t="s">
        <v>371</v>
      </c>
      <c r="D61">
        <v>9</v>
      </c>
      <c r="E61">
        <v>237</v>
      </c>
      <c r="F61">
        <v>237</v>
      </c>
      <c r="G61" t="s">
        <v>372</v>
      </c>
    </row>
    <row r="62" spans="1:7" x14ac:dyDescent="0.2">
      <c r="A62" t="s">
        <v>373</v>
      </c>
      <c r="B62" t="s">
        <v>374</v>
      </c>
      <c r="C62" t="s">
        <v>375</v>
      </c>
      <c r="D62">
        <v>22</v>
      </c>
      <c r="E62">
        <v>252</v>
      </c>
      <c r="F62">
        <v>258</v>
      </c>
      <c r="G62" t="s">
        <v>376</v>
      </c>
    </row>
    <row r="63" spans="1:7" x14ac:dyDescent="0.2">
      <c r="A63" t="s">
        <v>162</v>
      </c>
      <c r="B63" t="s">
        <v>377</v>
      </c>
      <c r="D63">
        <v>11367</v>
      </c>
      <c r="E63">
        <v>180</v>
      </c>
      <c r="F63">
        <v>180</v>
      </c>
      <c r="G63" t="s">
        <v>378</v>
      </c>
    </row>
    <row r="64" spans="1:7" x14ac:dyDescent="0.2">
      <c r="A64" t="s">
        <v>379</v>
      </c>
      <c r="B64" t="s">
        <v>380</v>
      </c>
      <c r="C64" t="s">
        <v>381</v>
      </c>
      <c r="E64">
        <v>93</v>
      </c>
      <c r="F64">
        <v>93</v>
      </c>
      <c r="G64" t="s">
        <v>382</v>
      </c>
    </row>
    <row r="65" spans="1:7" x14ac:dyDescent="0.2">
      <c r="A65" t="s">
        <v>383</v>
      </c>
      <c r="B65" t="s">
        <v>384</v>
      </c>
      <c r="C65" t="s">
        <v>385</v>
      </c>
      <c r="D65" t="s">
        <v>386</v>
      </c>
      <c r="E65">
        <v>144</v>
      </c>
      <c r="F65">
        <v>156</v>
      </c>
      <c r="G65" t="s">
        <v>387</v>
      </c>
    </row>
    <row r="66" spans="1:7" x14ac:dyDescent="0.2">
      <c r="A66" t="s">
        <v>164</v>
      </c>
      <c r="B66" t="s">
        <v>165</v>
      </c>
      <c r="C66" t="s">
        <v>166</v>
      </c>
      <c r="D66">
        <v>77</v>
      </c>
      <c r="E66">
        <v>186</v>
      </c>
      <c r="F66">
        <v>186</v>
      </c>
      <c r="G66" t="s">
        <v>71</v>
      </c>
    </row>
    <row r="67" spans="1:7" x14ac:dyDescent="0.2">
      <c r="A67" t="s">
        <v>388</v>
      </c>
      <c r="B67" t="s">
        <v>124</v>
      </c>
      <c r="C67" t="s">
        <v>389</v>
      </c>
      <c r="D67">
        <v>3214</v>
      </c>
      <c r="E67">
        <v>171</v>
      </c>
      <c r="F67">
        <v>171</v>
      </c>
      <c r="G67" t="s">
        <v>390</v>
      </c>
    </row>
    <row r="68" spans="1:7" x14ac:dyDescent="0.2">
      <c r="A68" t="s">
        <v>167</v>
      </c>
      <c r="B68" t="s">
        <v>391</v>
      </c>
      <c r="C68" t="s">
        <v>392</v>
      </c>
      <c r="D68">
        <v>2035</v>
      </c>
      <c r="E68">
        <v>174</v>
      </c>
      <c r="F68">
        <v>174</v>
      </c>
      <c r="G68" t="s">
        <v>72</v>
      </c>
    </row>
    <row r="69" spans="1:7" x14ac:dyDescent="0.2">
      <c r="A69" t="s">
        <v>393</v>
      </c>
      <c r="B69" t="s">
        <v>141</v>
      </c>
      <c r="C69" t="s">
        <v>394</v>
      </c>
      <c r="D69">
        <v>9713</v>
      </c>
      <c r="E69">
        <v>270</v>
      </c>
      <c r="F69">
        <v>270</v>
      </c>
      <c r="G69" t="s">
        <v>395</v>
      </c>
    </row>
    <row r="70" spans="1:7" x14ac:dyDescent="0.2">
      <c r="A70" t="s">
        <v>393</v>
      </c>
      <c r="B70" t="s">
        <v>396</v>
      </c>
      <c r="C70" t="s">
        <v>397</v>
      </c>
      <c r="D70">
        <v>5455</v>
      </c>
      <c r="E70">
        <v>198</v>
      </c>
      <c r="F70">
        <v>201</v>
      </c>
      <c r="G70" t="s">
        <v>398</v>
      </c>
    </row>
    <row r="71" spans="1:7" x14ac:dyDescent="0.2">
      <c r="A71" t="s">
        <v>169</v>
      </c>
      <c r="B71" t="s">
        <v>122</v>
      </c>
      <c r="C71" t="s">
        <v>399</v>
      </c>
      <c r="D71">
        <v>6</v>
      </c>
      <c r="E71">
        <v>102</v>
      </c>
      <c r="F71">
        <v>102</v>
      </c>
      <c r="G71" t="s">
        <v>400</v>
      </c>
    </row>
    <row r="72" spans="1:7" x14ac:dyDescent="0.2">
      <c r="A72" t="s">
        <v>169</v>
      </c>
      <c r="B72" t="s">
        <v>170</v>
      </c>
      <c r="D72">
        <v>259</v>
      </c>
      <c r="E72">
        <v>186</v>
      </c>
      <c r="F72">
        <v>192</v>
      </c>
      <c r="G72" t="s">
        <v>73</v>
      </c>
    </row>
    <row r="73" spans="1:7" x14ac:dyDescent="0.2">
      <c r="A73" t="s">
        <v>171</v>
      </c>
      <c r="B73" t="s">
        <v>172</v>
      </c>
      <c r="C73" t="s">
        <v>173</v>
      </c>
      <c r="D73">
        <v>68</v>
      </c>
      <c r="E73">
        <v>225</v>
      </c>
      <c r="F73">
        <v>225</v>
      </c>
      <c r="G73" t="s">
        <v>74</v>
      </c>
    </row>
    <row r="74" spans="1:7" x14ac:dyDescent="0.2">
      <c r="A74" t="s">
        <v>401</v>
      </c>
      <c r="B74" t="s">
        <v>124</v>
      </c>
      <c r="C74" t="s">
        <v>402</v>
      </c>
      <c r="D74">
        <v>95</v>
      </c>
      <c r="E74">
        <v>171</v>
      </c>
      <c r="F74">
        <v>171</v>
      </c>
      <c r="G74" t="s">
        <v>403</v>
      </c>
    </row>
    <row r="75" spans="1:7" x14ac:dyDescent="0.2">
      <c r="A75" t="s">
        <v>174</v>
      </c>
      <c r="B75" t="s">
        <v>157</v>
      </c>
      <c r="C75" t="s">
        <v>175</v>
      </c>
      <c r="D75" t="s">
        <v>176</v>
      </c>
      <c r="E75">
        <v>87</v>
      </c>
      <c r="F75">
        <v>87</v>
      </c>
      <c r="G75" t="s">
        <v>404</v>
      </c>
    </row>
    <row r="76" spans="1:7" x14ac:dyDescent="0.2">
      <c r="A76" t="s">
        <v>174</v>
      </c>
      <c r="B76" t="s">
        <v>405</v>
      </c>
      <c r="C76" t="s">
        <v>406</v>
      </c>
      <c r="D76">
        <v>125</v>
      </c>
      <c r="E76">
        <v>27</v>
      </c>
      <c r="F76">
        <v>27</v>
      </c>
      <c r="G76" t="s">
        <v>407</v>
      </c>
    </row>
    <row r="77" spans="1:7" x14ac:dyDescent="0.2">
      <c r="A77" t="s">
        <v>178</v>
      </c>
      <c r="B77" t="s">
        <v>408</v>
      </c>
      <c r="D77">
        <v>14</v>
      </c>
      <c r="E77">
        <v>-87</v>
      </c>
      <c r="F77">
        <v>-87</v>
      </c>
      <c r="G77" t="s">
        <v>409</v>
      </c>
    </row>
    <row r="78" spans="1:7" x14ac:dyDescent="0.2">
      <c r="A78" t="s">
        <v>410</v>
      </c>
      <c r="B78" t="s">
        <v>411</v>
      </c>
      <c r="C78" t="s">
        <v>412</v>
      </c>
      <c r="D78">
        <v>0</v>
      </c>
      <c r="E78">
        <v>174</v>
      </c>
      <c r="F78">
        <v>183</v>
      </c>
      <c r="G78" t="s">
        <v>413</v>
      </c>
    </row>
    <row r="79" spans="1:7" x14ac:dyDescent="0.2">
      <c r="A79" t="s">
        <v>414</v>
      </c>
      <c r="B79" t="s">
        <v>415</v>
      </c>
      <c r="D79">
        <v>143</v>
      </c>
      <c r="E79">
        <v>216</v>
      </c>
      <c r="F79">
        <v>216</v>
      </c>
      <c r="G79" t="s">
        <v>416</v>
      </c>
    </row>
    <row r="80" spans="1:7" x14ac:dyDescent="0.2">
      <c r="A80" t="s">
        <v>179</v>
      </c>
      <c r="B80" t="s">
        <v>163</v>
      </c>
      <c r="C80" t="s">
        <v>180</v>
      </c>
      <c r="D80">
        <v>411</v>
      </c>
      <c r="E80">
        <v>174</v>
      </c>
      <c r="F80">
        <v>174</v>
      </c>
      <c r="G80" t="s">
        <v>417</v>
      </c>
    </row>
    <row r="81" spans="1:7" x14ac:dyDescent="0.2">
      <c r="A81" t="s">
        <v>418</v>
      </c>
      <c r="B81" t="s">
        <v>139</v>
      </c>
      <c r="C81" t="s">
        <v>419</v>
      </c>
      <c r="D81">
        <v>73</v>
      </c>
      <c r="E81">
        <v>159</v>
      </c>
      <c r="F81">
        <v>159</v>
      </c>
      <c r="G81" t="s">
        <v>420</v>
      </c>
    </row>
    <row r="82" spans="1:7" x14ac:dyDescent="0.2">
      <c r="A82" t="s">
        <v>421</v>
      </c>
      <c r="B82" t="s">
        <v>285</v>
      </c>
      <c r="C82" t="s">
        <v>422</v>
      </c>
      <c r="D82">
        <v>391</v>
      </c>
      <c r="E82">
        <v>198</v>
      </c>
      <c r="F82">
        <v>210</v>
      </c>
      <c r="G82" t="s">
        <v>423</v>
      </c>
    </row>
    <row r="83" spans="1:7" x14ac:dyDescent="0.2">
      <c r="A83" t="s">
        <v>424</v>
      </c>
      <c r="B83" t="s">
        <v>425</v>
      </c>
      <c r="C83" t="s">
        <v>426</v>
      </c>
      <c r="D83">
        <v>1622</v>
      </c>
      <c r="E83">
        <v>144</v>
      </c>
      <c r="F83">
        <v>144</v>
      </c>
      <c r="G83" t="s">
        <v>427</v>
      </c>
    </row>
    <row r="84" spans="1:7" x14ac:dyDescent="0.2">
      <c r="A84" t="s">
        <v>428</v>
      </c>
      <c r="B84" t="s">
        <v>146</v>
      </c>
      <c r="C84" t="s">
        <v>429</v>
      </c>
      <c r="D84">
        <v>85</v>
      </c>
      <c r="E84">
        <v>198</v>
      </c>
      <c r="F84">
        <v>216</v>
      </c>
      <c r="G84" t="s">
        <v>430</v>
      </c>
    </row>
    <row r="85" spans="1:7" x14ac:dyDescent="0.2">
      <c r="A85" t="s">
        <v>181</v>
      </c>
      <c r="B85" t="s">
        <v>182</v>
      </c>
      <c r="C85" t="s">
        <v>183</v>
      </c>
      <c r="D85">
        <v>58</v>
      </c>
      <c r="E85">
        <v>30</v>
      </c>
      <c r="F85">
        <v>30</v>
      </c>
      <c r="G85" t="s">
        <v>431</v>
      </c>
    </row>
    <row r="86" spans="1:7" x14ac:dyDescent="0.2">
      <c r="A86" t="s">
        <v>432</v>
      </c>
      <c r="B86" t="s">
        <v>0</v>
      </c>
      <c r="C86" t="s">
        <v>433</v>
      </c>
      <c r="E86">
        <v>180</v>
      </c>
      <c r="F86">
        <v>180</v>
      </c>
      <c r="G86" t="s">
        <v>434</v>
      </c>
    </row>
    <row r="87" spans="1:7" x14ac:dyDescent="0.2">
      <c r="A87" t="s">
        <v>435</v>
      </c>
      <c r="B87" t="s">
        <v>436</v>
      </c>
      <c r="C87" t="s">
        <v>437</v>
      </c>
      <c r="D87">
        <v>16</v>
      </c>
      <c r="E87">
        <v>225</v>
      </c>
      <c r="F87">
        <v>222</v>
      </c>
      <c r="G87" t="s">
        <v>438</v>
      </c>
    </row>
    <row r="88" spans="1:7" x14ac:dyDescent="0.2">
      <c r="A88" t="s">
        <v>27</v>
      </c>
      <c r="B88" t="s">
        <v>28</v>
      </c>
      <c r="C88" t="s">
        <v>29</v>
      </c>
      <c r="D88">
        <v>38</v>
      </c>
      <c r="E88">
        <v>87</v>
      </c>
      <c r="F88">
        <v>87</v>
      </c>
      <c r="G88" t="s">
        <v>439</v>
      </c>
    </row>
    <row r="89" spans="1:7" x14ac:dyDescent="0.2">
      <c r="A89" t="s">
        <v>184</v>
      </c>
      <c r="B89" t="s">
        <v>28</v>
      </c>
      <c r="C89" t="s">
        <v>185</v>
      </c>
      <c r="E89">
        <v>87</v>
      </c>
      <c r="F89">
        <v>87</v>
      </c>
      <c r="G89" t="s">
        <v>440</v>
      </c>
    </row>
    <row r="90" spans="1:7" x14ac:dyDescent="0.2">
      <c r="A90" t="s">
        <v>441</v>
      </c>
      <c r="B90" t="s">
        <v>124</v>
      </c>
      <c r="C90" t="s">
        <v>442</v>
      </c>
      <c r="D90">
        <v>3970</v>
      </c>
      <c r="E90">
        <v>171</v>
      </c>
      <c r="F90">
        <v>171</v>
      </c>
      <c r="G90" t="s">
        <v>443</v>
      </c>
    </row>
    <row r="91" spans="1:7" x14ac:dyDescent="0.2">
      <c r="A91" t="s">
        <v>441</v>
      </c>
      <c r="B91" t="s">
        <v>444</v>
      </c>
      <c r="D91">
        <v>145</v>
      </c>
      <c r="E91">
        <v>186</v>
      </c>
      <c r="F91">
        <v>186</v>
      </c>
      <c r="G91" t="s">
        <v>445</v>
      </c>
    </row>
    <row r="92" spans="1:7" x14ac:dyDescent="0.2">
      <c r="A92" t="s">
        <v>446</v>
      </c>
      <c r="B92" t="s">
        <v>141</v>
      </c>
      <c r="C92" t="s">
        <v>447</v>
      </c>
      <c r="D92">
        <v>9717</v>
      </c>
      <c r="E92">
        <v>270</v>
      </c>
      <c r="F92">
        <v>270</v>
      </c>
      <c r="G92" t="s">
        <v>448</v>
      </c>
    </row>
    <row r="93" spans="1:7" x14ac:dyDescent="0.2">
      <c r="A93" t="s">
        <v>30</v>
      </c>
      <c r="B93" t="s">
        <v>97</v>
      </c>
      <c r="C93" t="s">
        <v>31</v>
      </c>
      <c r="D93">
        <v>8</v>
      </c>
      <c r="E93">
        <v>216</v>
      </c>
      <c r="F93">
        <v>216</v>
      </c>
      <c r="G93" t="s">
        <v>75</v>
      </c>
    </row>
    <row r="94" spans="1:7" x14ac:dyDescent="0.2">
      <c r="A94" t="s">
        <v>95</v>
      </c>
      <c r="B94" t="s">
        <v>157</v>
      </c>
      <c r="C94" t="s">
        <v>57</v>
      </c>
      <c r="D94">
        <v>444</v>
      </c>
      <c r="E94">
        <v>87</v>
      </c>
      <c r="F94">
        <v>87</v>
      </c>
      <c r="G94" t="s">
        <v>93</v>
      </c>
    </row>
    <row r="95" spans="1:7" x14ac:dyDescent="0.2">
      <c r="A95" t="s">
        <v>449</v>
      </c>
      <c r="B95" t="s">
        <v>450</v>
      </c>
      <c r="C95" t="s">
        <v>451</v>
      </c>
      <c r="D95">
        <v>312</v>
      </c>
      <c r="E95">
        <v>174</v>
      </c>
      <c r="F95">
        <v>174</v>
      </c>
      <c r="G95" t="s">
        <v>452</v>
      </c>
    </row>
    <row r="96" spans="1:7" x14ac:dyDescent="0.2">
      <c r="A96" t="s">
        <v>32</v>
      </c>
      <c r="B96" t="s">
        <v>131</v>
      </c>
      <c r="C96" t="s">
        <v>33</v>
      </c>
      <c r="D96">
        <v>6543</v>
      </c>
      <c r="E96">
        <v>210</v>
      </c>
      <c r="F96">
        <v>216</v>
      </c>
      <c r="G96" t="s">
        <v>76</v>
      </c>
    </row>
    <row r="97" spans="1:7" x14ac:dyDescent="0.2">
      <c r="A97" t="s">
        <v>187</v>
      </c>
      <c r="B97" t="s">
        <v>453</v>
      </c>
      <c r="C97" t="s">
        <v>454</v>
      </c>
      <c r="D97">
        <v>7</v>
      </c>
      <c r="E97">
        <v>165</v>
      </c>
      <c r="F97">
        <v>165</v>
      </c>
      <c r="G97" t="s">
        <v>455</v>
      </c>
    </row>
    <row r="98" spans="1:7" x14ac:dyDescent="0.2">
      <c r="A98" t="s">
        <v>34</v>
      </c>
      <c r="B98" t="s">
        <v>157</v>
      </c>
      <c r="C98" t="s">
        <v>35</v>
      </c>
      <c r="D98">
        <v>76</v>
      </c>
      <c r="E98">
        <v>87</v>
      </c>
      <c r="F98">
        <v>87</v>
      </c>
      <c r="G98" t="s">
        <v>77</v>
      </c>
    </row>
    <row r="99" spans="1:7" x14ac:dyDescent="0.2">
      <c r="A99" t="s">
        <v>456</v>
      </c>
      <c r="B99" t="s">
        <v>457</v>
      </c>
      <c r="C99" t="s">
        <v>458</v>
      </c>
      <c r="D99">
        <v>340</v>
      </c>
      <c r="E99">
        <v>120</v>
      </c>
      <c r="F99">
        <v>117</v>
      </c>
      <c r="G99" t="s">
        <v>459</v>
      </c>
    </row>
    <row r="100" spans="1:7" x14ac:dyDescent="0.2">
      <c r="A100" t="s">
        <v>460</v>
      </c>
      <c r="B100" t="s">
        <v>188</v>
      </c>
      <c r="C100" t="s">
        <v>189</v>
      </c>
      <c r="E100">
        <v>216</v>
      </c>
      <c r="F100">
        <v>216</v>
      </c>
      <c r="G100" t="s">
        <v>461</v>
      </c>
    </row>
    <row r="101" spans="1:7" x14ac:dyDescent="0.2">
      <c r="A101" t="s">
        <v>462</v>
      </c>
      <c r="B101" t="s">
        <v>463</v>
      </c>
      <c r="C101" t="s">
        <v>464</v>
      </c>
      <c r="D101">
        <v>97002</v>
      </c>
      <c r="E101">
        <v>150</v>
      </c>
      <c r="F101">
        <v>156</v>
      </c>
      <c r="G101" t="s">
        <v>465</v>
      </c>
    </row>
    <row r="102" spans="1:7" x14ac:dyDescent="0.2">
      <c r="A102" t="s">
        <v>466</v>
      </c>
      <c r="B102" t="s">
        <v>467</v>
      </c>
      <c r="C102" t="s">
        <v>468</v>
      </c>
      <c r="D102">
        <v>27</v>
      </c>
      <c r="E102">
        <v>240</v>
      </c>
      <c r="F102">
        <v>255</v>
      </c>
      <c r="G102" t="s">
        <v>469</v>
      </c>
    </row>
    <row r="103" spans="1:7" x14ac:dyDescent="0.2">
      <c r="A103" t="s">
        <v>190</v>
      </c>
      <c r="B103" t="s">
        <v>470</v>
      </c>
      <c r="C103" t="s">
        <v>191</v>
      </c>
      <c r="D103">
        <v>228</v>
      </c>
      <c r="E103">
        <v>219</v>
      </c>
      <c r="F103">
        <v>222</v>
      </c>
      <c r="G103" t="s">
        <v>471</v>
      </c>
    </row>
    <row r="104" spans="1:7" x14ac:dyDescent="0.2">
      <c r="A104" t="s">
        <v>192</v>
      </c>
      <c r="B104" t="s">
        <v>139</v>
      </c>
      <c r="C104" t="s">
        <v>193</v>
      </c>
      <c r="D104">
        <v>43</v>
      </c>
      <c r="E104">
        <v>159</v>
      </c>
      <c r="F104">
        <v>159</v>
      </c>
      <c r="G104" t="s">
        <v>78</v>
      </c>
    </row>
    <row r="105" spans="1:7" x14ac:dyDescent="0.2">
      <c r="A105" t="s">
        <v>472</v>
      </c>
      <c r="B105" t="s">
        <v>473</v>
      </c>
      <c r="C105" t="s">
        <v>474</v>
      </c>
      <c r="D105">
        <v>263</v>
      </c>
      <c r="E105">
        <v>-51</v>
      </c>
      <c r="F105">
        <v>-51</v>
      </c>
      <c r="G105" t="s">
        <v>475</v>
      </c>
    </row>
    <row r="106" spans="1:7" x14ac:dyDescent="0.2">
      <c r="A106" t="s">
        <v>194</v>
      </c>
      <c r="B106" t="s">
        <v>121</v>
      </c>
      <c r="C106" t="s">
        <v>195</v>
      </c>
      <c r="D106">
        <v>186</v>
      </c>
      <c r="E106">
        <v>150</v>
      </c>
      <c r="F106">
        <v>150</v>
      </c>
      <c r="G106" t="s">
        <v>476</v>
      </c>
    </row>
    <row r="107" spans="1:7" x14ac:dyDescent="0.2">
      <c r="A107" t="s">
        <v>36</v>
      </c>
      <c r="B107" t="s">
        <v>155</v>
      </c>
      <c r="C107" t="s">
        <v>37</v>
      </c>
      <c r="D107">
        <v>43279</v>
      </c>
      <c r="E107">
        <v>135</v>
      </c>
      <c r="F107">
        <v>135</v>
      </c>
      <c r="G107" t="s">
        <v>79</v>
      </c>
    </row>
    <row r="108" spans="1:7" x14ac:dyDescent="0.2">
      <c r="A108" t="s">
        <v>36</v>
      </c>
      <c r="B108" t="s">
        <v>28</v>
      </c>
      <c r="C108" t="s">
        <v>477</v>
      </c>
      <c r="D108">
        <v>87656</v>
      </c>
      <c r="E108">
        <v>87</v>
      </c>
      <c r="F108">
        <v>87</v>
      </c>
      <c r="G108" t="s">
        <v>478</v>
      </c>
    </row>
    <row r="109" spans="1:7" x14ac:dyDescent="0.2">
      <c r="A109" t="s">
        <v>479</v>
      </c>
      <c r="B109" t="s">
        <v>480</v>
      </c>
      <c r="C109" t="s">
        <v>481</v>
      </c>
      <c r="D109" t="s">
        <v>482</v>
      </c>
      <c r="E109">
        <v>99</v>
      </c>
      <c r="F109">
        <v>99</v>
      </c>
      <c r="G109" t="s">
        <v>483</v>
      </c>
    </row>
    <row r="110" spans="1:7" x14ac:dyDescent="0.2">
      <c r="A110" t="s">
        <v>484</v>
      </c>
      <c r="B110" t="s">
        <v>485</v>
      </c>
      <c r="C110" t="s">
        <v>486</v>
      </c>
      <c r="D110">
        <v>405</v>
      </c>
      <c r="E110">
        <v>261</v>
      </c>
      <c r="F110">
        <v>270</v>
      </c>
      <c r="G110" t="s">
        <v>487</v>
      </c>
    </row>
    <row r="111" spans="1:7" x14ac:dyDescent="0.2">
      <c r="A111" t="s">
        <v>488</v>
      </c>
      <c r="B111" t="s">
        <v>489</v>
      </c>
      <c r="C111" t="s">
        <v>490</v>
      </c>
      <c r="D111">
        <v>310</v>
      </c>
      <c r="E111">
        <v>162</v>
      </c>
      <c r="F111">
        <v>162</v>
      </c>
      <c r="G111" t="s">
        <v>491</v>
      </c>
    </row>
    <row r="112" spans="1:7" x14ac:dyDescent="0.2">
      <c r="A112" t="s">
        <v>196</v>
      </c>
      <c r="B112" t="s">
        <v>28</v>
      </c>
      <c r="C112" t="s">
        <v>197</v>
      </c>
      <c r="D112">
        <v>69329</v>
      </c>
      <c r="E112">
        <v>87</v>
      </c>
      <c r="F112">
        <v>87</v>
      </c>
      <c r="G112" t="s">
        <v>492</v>
      </c>
    </row>
    <row r="113" spans="1:7" x14ac:dyDescent="0.2">
      <c r="A113" t="s">
        <v>38</v>
      </c>
      <c r="B113" t="s">
        <v>39</v>
      </c>
      <c r="C113" t="s">
        <v>40</v>
      </c>
      <c r="D113">
        <v>155</v>
      </c>
      <c r="E113">
        <v>186</v>
      </c>
      <c r="F113">
        <v>186</v>
      </c>
      <c r="G113" t="s">
        <v>80</v>
      </c>
    </row>
    <row r="114" spans="1:7" x14ac:dyDescent="0.2">
      <c r="A114" t="s">
        <v>198</v>
      </c>
      <c r="B114" t="s">
        <v>199</v>
      </c>
      <c r="C114" t="s">
        <v>200</v>
      </c>
      <c r="D114">
        <v>43629</v>
      </c>
      <c r="E114">
        <v>90</v>
      </c>
      <c r="F114">
        <v>90</v>
      </c>
      <c r="G114" t="s">
        <v>493</v>
      </c>
    </row>
    <row r="115" spans="1:7" x14ac:dyDescent="0.2">
      <c r="A115" t="s">
        <v>198</v>
      </c>
      <c r="B115" t="s">
        <v>494</v>
      </c>
      <c r="C115" t="s">
        <v>495</v>
      </c>
      <c r="D115" t="s">
        <v>496</v>
      </c>
      <c r="E115">
        <v>99</v>
      </c>
      <c r="F115">
        <v>99</v>
      </c>
      <c r="G115" t="s">
        <v>497</v>
      </c>
    </row>
    <row r="116" spans="1:7" x14ac:dyDescent="0.2">
      <c r="A116" t="s">
        <v>201</v>
      </c>
      <c r="B116" t="s">
        <v>202</v>
      </c>
      <c r="C116" t="s">
        <v>203</v>
      </c>
      <c r="D116">
        <v>910</v>
      </c>
      <c r="E116">
        <v>189</v>
      </c>
      <c r="F116">
        <v>189</v>
      </c>
      <c r="G116" t="s">
        <v>81</v>
      </c>
    </row>
    <row r="117" spans="1:7" x14ac:dyDescent="0.2">
      <c r="A117" t="s">
        <v>204</v>
      </c>
      <c r="B117" t="s">
        <v>205</v>
      </c>
      <c r="C117" t="s">
        <v>206</v>
      </c>
      <c r="D117">
        <v>51919</v>
      </c>
      <c r="E117">
        <v>108</v>
      </c>
      <c r="F117">
        <v>108</v>
      </c>
      <c r="G117" t="s">
        <v>498</v>
      </c>
    </row>
    <row r="118" spans="1:7" x14ac:dyDescent="0.2">
      <c r="A118" t="s">
        <v>41</v>
      </c>
      <c r="B118" t="s">
        <v>96</v>
      </c>
      <c r="C118" t="s">
        <v>42</v>
      </c>
      <c r="D118">
        <v>99</v>
      </c>
      <c r="E118">
        <v>222</v>
      </c>
      <c r="F118">
        <v>222</v>
      </c>
      <c r="G118" t="s">
        <v>82</v>
      </c>
    </row>
    <row r="119" spans="1:7" x14ac:dyDescent="0.2">
      <c r="A119" t="s">
        <v>207</v>
      </c>
      <c r="B119" t="s">
        <v>208</v>
      </c>
      <c r="C119" t="s">
        <v>209</v>
      </c>
      <c r="D119">
        <v>4255</v>
      </c>
      <c r="E119">
        <v>198</v>
      </c>
      <c r="F119">
        <v>198</v>
      </c>
      <c r="G119" t="s">
        <v>83</v>
      </c>
    </row>
    <row r="120" spans="1:7" x14ac:dyDescent="0.2">
      <c r="A120" t="s">
        <v>210</v>
      </c>
      <c r="B120" t="s">
        <v>499</v>
      </c>
      <c r="C120" t="s">
        <v>500</v>
      </c>
      <c r="D120">
        <v>4492</v>
      </c>
      <c r="E120">
        <v>156</v>
      </c>
      <c r="F120">
        <v>162</v>
      </c>
      <c r="G120" t="s">
        <v>501</v>
      </c>
    </row>
    <row r="121" spans="1:7" x14ac:dyDescent="0.2">
      <c r="A121" t="s">
        <v>502</v>
      </c>
      <c r="B121" t="s">
        <v>113</v>
      </c>
      <c r="D121">
        <v>568</v>
      </c>
      <c r="E121">
        <v>222</v>
      </c>
      <c r="F121">
        <v>222</v>
      </c>
      <c r="G121" t="s">
        <v>503</v>
      </c>
    </row>
    <row r="122" spans="1:7" x14ac:dyDescent="0.2">
      <c r="A122" t="s">
        <v>504</v>
      </c>
      <c r="B122" t="s">
        <v>505</v>
      </c>
      <c r="C122" t="s">
        <v>506</v>
      </c>
      <c r="D122">
        <v>163</v>
      </c>
      <c r="E122">
        <v>105</v>
      </c>
      <c r="F122">
        <v>105</v>
      </c>
      <c r="G122" t="s">
        <v>507</v>
      </c>
    </row>
    <row r="123" spans="1:7" x14ac:dyDescent="0.2">
      <c r="A123" t="s">
        <v>212</v>
      </c>
      <c r="B123" t="s">
        <v>213</v>
      </c>
      <c r="C123" t="s">
        <v>214</v>
      </c>
      <c r="E123">
        <v>159</v>
      </c>
      <c r="F123">
        <v>165</v>
      </c>
      <c r="G123" t="s">
        <v>508</v>
      </c>
    </row>
    <row r="124" spans="1:7" x14ac:dyDescent="0.2">
      <c r="A124" t="s">
        <v>509</v>
      </c>
      <c r="B124" t="s">
        <v>510</v>
      </c>
      <c r="C124" t="s">
        <v>511</v>
      </c>
      <c r="D124">
        <v>136</v>
      </c>
      <c r="E124">
        <v>159</v>
      </c>
      <c r="F124">
        <v>159</v>
      </c>
      <c r="G124" t="s">
        <v>512</v>
      </c>
    </row>
    <row r="125" spans="1:7" x14ac:dyDescent="0.2">
      <c r="A125" t="s">
        <v>509</v>
      </c>
      <c r="B125" t="s">
        <v>160</v>
      </c>
      <c r="C125" t="s">
        <v>552</v>
      </c>
      <c r="D125">
        <v>321</v>
      </c>
      <c r="E125">
        <v>180</v>
      </c>
      <c r="F125">
        <v>180</v>
      </c>
      <c r="G125" t="s">
        <v>513</v>
      </c>
    </row>
    <row r="126" spans="1:7" x14ac:dyDescent="0.2">
      <c r="A126" t="s">
        <v>215</v>
      </c>
      <c r="B126" t="s">
        <v>139</v>
      </c>
      <c r="C126" t="s">
        <v>43</v>
      </c>
      <c r="D126">
        <v>23</v>
      </c>
      <c r="E126">
        <v>159</v>
      </c>
      <c r="F126">
        <v>159</v>
      </c>
      <c r="G126" t="s">
        <v>84</v>
      </c>
    </row>
    <row r="127" spans="1:7" x14ac:dyDescent="0.2">
      <c r="A127" t="s">
        <v>44</v>
      </c>
      <c r="B127" t="s">
        <v>124</v>
      </c>
      <c r="C127" t="s">
        <v>45</v>
      </c>
      <c r="D127">
        <v>4026</v>
      </c>
      <c r="E127">
        <v>171</v>
      </c>
      <c r="F127">
        <v>171</v>
      </c>
      <c r="G127" t="s">
        <v>85</v>
      </c>
    </row>
    <row r="128" spans="1:7" x14ac:dyDescent="0.2">
      <c r="A128" t="s">
        <v>44</v>
      </c>
      <c r="B128" t="s">
        <v>514</v>
      </c>
      <c r="C128" t="s">
        <v>45</v>
      </c>
      <c r="D128">
        <v>2</v>
      </c>
      <c r="E128">
        <v>144</v>
      </c>
      <c r="F128">
        <v>156</v>
      </c>
      <c r="G128" t="s">
        <v>515</v>
      </c>
    </row>
    <row r="129" spans="1:7" x14ac:dyDescent="0.2">
      <c r="A129" t="s">
        <v>46</v>
      </c>
      <c r="B129" t="s">
        <v>124</v>
      </c>
      <c r="C129" t="s">
        <v>47</v>
      </c>
      <c r="D129">
        <v>784</v>
      </c>
      <c r="E129">
        <v>171</v>
      </c>
      <c r="F129">
        <v>171</v>
      </c>
      <c r="G129" t="s">
        <v>516</v>
      </c>
    </row>
    <row r="130" spans="1:7" x14ac:dyDescent="0.2">
      <c r="A130" t="s">
        <v>216</v>
      </c>
      <c r="B130" t="s">
        <v>217</v>
      </c>
      <c r="C130" t="s">
        <v>218</v>
      </c>
      <c r="D130">
        <v>105</v>
      </c>
      <c r="E130">
        <v>93</v>
      </c>
      <c r="F130">
        <v>93</v>
      </c>
      <c r="G130" t="s">
        <v>86</v>
      </c>
    </row>
    <row r="131" spans="1:7" x14ac:dyDescent="0.2">
      <c r="A131" t="s">
        <v>219</v>
      </c>
      <c r="B131" t="s">
        <v>122</v>
      </c>
      <c r="C131" t="s">
        <v>220</v>
      </c>
      <c r="D131">
        <v>13</v>
      </c>
      <c r="E131">
        <v>102</v>
      </c>
      <c r="F131">
        <v>102</v>
      </c>
      <c r="G131" t="s">
        <v>517</v>
      </c>
    </row>
    <row r="132" spans="1:7" x14ac:dyDescent="0.2">
      <c r="A132" t="s">
        <v>221</v>
      </c>
      <c r="B132" t="s">
        <v>222</v>
      </c>
      <c r="C132" t="s">
        <v>223</v>
      </c>
      <c r="D132">
        <v>921</v>
      </c>
      <c r="E132">
        <v>204</v>
      </c>
      <c r="F132">
        <v>204</v>
      </c>
      <c r="G132" t="s">
        <v>518</v>
      </c>
    </row>
    <row r="133" spans="1:7" x14ac:dyDescent="0.2">
      <c r="A133" t="s">
        <v>519</v>
      </c>
      <c r="B133" t="s">
        <v>520</v>
      </c>
      <c r="C133" t="s">
        <v>521</v>
      </c>
      <c r="D133">
        <v>625</v>
      </c>
      <c r="E133">
        <v>216</v>
      </c>
      <c r="F133">
        <v>225</v>
      </c>
      <c r="G133" t="s">
        <v>522</v>
      </c>
    </row>
    <row r="134" spans="1:7" x14ac:dyDescent="0.2">
      <c r="A134" t="s">
        <v>224</v>
      </c>
      <c r="B134" t="s">
        <v>297</v>
      </c>
      <c r="C134" t="s">
        <v>523</v>
      </c>
      <c r="D134">
        <v>43</v>
      </c>
      <c r="E134">
        <v>147</v>
      </c>
      <c r="F134">
        <v>147</v>
      </c>
      <c r="G134" t="s">
        <v>524</v>
      </c>
    </row>
    <row r="135" spans="1:7" x14ac:dyDescent="0.2">
      <c r="A135" t="s">
        <v>224</v>
      </c>
      <c r="B135" t="s">
        <v>225</v>
      </c>
      <c r="C135" t="s">
        <v>226</v>
      </c>
      <c r="D135">
        <v>376</v>
      </c>
      <c r="E135">
        <v>123</v>
      </c>
      <c r="F135">
        <v>132</v>
      </c>
      <c r="G135" t="s">
        <v>87</v>
      </c>
    </row>
    <row r="136" spans="1:7" x14ac:dyDescent="0.2">
      <c r="A136" t="s">
        <v>224</v>
      </c>
      <c r="B136" t="s">
        <v>525</v>
      </c>
      <c r="C136" t="s">
        <v>526</v>
      </c>
      <c r="E136">
        <v>120</v>
      </c>
      <c r="F136">
        <v>120</v>
      </c>
      <c r="G136" t="s">
        <v>527</v>
      </c>
    </row>
    <row r="137" spans="1:7" x14ac:dyDescent="0.2">
      <c r="A137" t="s">
        <v>48</v>
      </c>
      <c r="B137" t="s">
        <v>139</v>
      </c>
      <c r="C137" t="s">
        <v>49</v>
      </c>
      <c r="D137">
        <v>47</v>
      </c>
      <c r="E137">
        <v>159</v>
      </c>
      <c r="F137">
        <v>159</v>
      </c>
      <c r="G137" t="s">
        <v>528</v>
      </c>
    </row>
    <row r="138" spans="1:7" x14ac:dyDescent="0.2">
      <c r="A138" t="s">
        <v>50</v>
      </c>
      <c r="B138" t="s">
        <v>157</v>
      </c>
      <c r="C138" t="s">
        <v>51</v>
      </c>
      <c r="D138">
        <v>604</v>
      </c>
      <c r="E138">
        <v>87</v>
      </c>
      <c r="F138">
        <v>87</v>
      </c>
      <c r="G138" t="s">
        <v>88</v>
      </c>
    </row>
    <row r="139" spans="1:7" x14ac:dyDescent="0.2">
      <c r="A139" t="s">
        <v>529</v>
      </c>
      <c r="B139" t="s">
        <v>124</v>
      </c>
      <c r="C139" t="s">
        <v>530</v>
      </c>
      <c r="D139">
        <v>1927</v>
      </c>
      <c r="E139">
        <v>171</v>
      </c>
      <c r="F139">
        <v>171</v>
      </c>
      <c r="G139" t="s">
        <v>531</v>
      </c>
    </row>
    <row r="140" spans="1:7" x14ac:dyDescent="0.2">
      <c r="A140" t="s">
        <v>228</v>
      </c>
      <c r="B140" t="s">
        <v>163</v>
      </c>
      <c r="C140" t="s">
        <v>229</v>
      </c>
      <c r="D140">
        <v>260</v>
      </c>
      <c r="E140">
        <v>174</v>
      </c>
      <c r="F140">
        <v>174</v>
      </c>
      <c r="G140" t="s">
        <v>89</v>
      </c>
    </row>
    <row r="141" spans="1:7" x14ac:dyDescent="0.2">
      <c r="A141" t="s">
        <v>52</v>
      </c>
      <c r="B141" t="s">
        <v>122</v>
      </c>
      <c r="C141" t="s">
        <v>53</v>
      </c>
      <c r="D141">
        <v>8</v>
      </c>
      <c r="E141">
        <v>102</v>
      </c>
      <c r="F141">
        <v>102</v>
      </c>
      <c r="G141" t="s">
        <v>532</v>
      </c>
    </row>
    <row r="142" spans="1:7" x14ac:dyDescent="0.2">
      <c r="A142" t="s">
        <v>230</v>
      </c>
      <c r="B142" t="s">
        <v>234</v>
      </c>
      <c r="C142" t="s">
        <v>533</v>
      </c>
      <c r="E142">
        <v>126</v>
      </c>
      <c r="F142">
        <v>126</v>
      </c>
      <c r="G142" t="s">
        <v>534</v>
      </c>
    </row>
    <row r="143" spans="1:7" x14ac:dyDescent="0.2">
      <c r="A143" t="s">
        <v>231</v>
      </c>
      <c r="B143" t="s">
        <v>124</v>
      </c>
      <c r="C143" t="s">
        <v>232</v>
      </c>
      <c r="D143">
        <v>3956</v>
      </c>
      <c r="E143">
        <v>171</v>
      </c>
      <c r="F143">
        <v>171</v>
      </c>
      <c r="G143" t="s">
        <v>535</v>
      </c>
    </row>
    <row r="144" spans="1:7" x14ac:dyDescent="0.2">
      <c r="A144" t="s">
        <v>536</v>
      </c>
      <c r="B144" t="s">
        <v>537</v>
      </c>
      <c r="C144" t="s">
        <v>538</v>
      </c>
      <c r="D144">
        <v>12845</v>
      </c>
      <c r="E144">
        <v>234</v>
      </c>
      <c r="F144">
        <v>234</v>
      </c>
      <c r="G144" t="s">
        <v>539</v>
      </c>
    </row>
    <row r="145" spans="1:7" x14ac:dyDescent="0.2">
      <c r="A145" t="s">
        <v>540</v>
      </c>
      <c r="B145" t="s">
        <v>541</v>
      </c>
      <c r="C145" t="s">
        <v>542</v>
      </c>
      <c r="D145">
        <v>1696</v>
      </c>
      <c r="E145">
        <v>159</v>
      </c>
      <c r="F145">
        <v>171</v>
      </c>
      <c r="G145" t="s">
        <v>543</v>
      </c>
    </row>
    <row r="146" spans="1:7" x14ac:dyDescent="0.2">
      <c r="A146" t="s">
        <v>54</v>
      </c>
      <c r="B146" t="s">
        <v>55</v>
      </c>
      <c r="C146" t="s">
        <v>56</v>
      </c>
      <c r="E146">
        <v>84</v>
      </c>
      <c r="F146">
        <v>93</v>
      </c>
      <c r="G146" t="s">
        <v>90</v>
      </c>
    </row>
    <row r="147" spans="1:7" x14ac:dyDescent="0.2">
      <c r="A147" t="s">
        <v>233</v>
      </c>
      <c r="B147" t="s">
        <v>234</v>
      </c>
      <c r="C147" t="s">
        <v>235</v>
      </c>
      <c r="D147">
        <v>33</v>
      </c>
      <c r="E147">
        <v>126</v>
      </c>
      <c r="F147">
        <v>126</v>
      </c>
      <c r="G147" t="s">
        <v>91</v>
      </c>
    </row>
    <row r="148" spans="1:7" x14ac:dyDescent="0.2">
      <c r="A148" t="s">
        <v>236</v>
      </c>
      <c r="B148" t="s">
        <v>113</v>
      </c>
      <c r="C148" t="s">
        <v>237</v>
      </c>
      <c r="D148">
        <v>44</v>
      </c>
      <c r="E148">
        <v>222</v>
      </c>
      <c r="F148">
        <v>222</v>
      </c>
      <c r="G148" t="s">
        <v>92</v>
      </c>
    </row>
    <row r="149" spans="1:7" x14ac:dyDescent="0.2">
      <c r="A149" t="s">
        <v>544</v>
      </c>
      <c r="B149" t="s">
        <v>152</v>
      </c>
      <c r="C149" t="s">
        <v>545</v>
      </c>
      <c r="D149">
        <v>246</v>
      </c>
      <c r="E149">
        <v>156</v>
      </c>
      <c r="F149">
        <v>156</v>
      </c>
      <c r="G149" t="s">
        <v>546</v>
      </c>
    </row>
    <row r="150" spans="1:7" x14ac:dyDescent="0.2">
      <c r="A150" t="s">
        <v>547</v>
      </c>
      <c r="B150" t="s">
        <v>425</v>
      </c>
      <c r="C150" t="s">
        <v>548</v>
      </c>
      <c r="D150">
        <v>881</v>
      </c>
      <c r="E150">
        <v>144</v>
      </c>
      <c r="F150">
        <v>150</v>
      </c>
      <c r="G150" t="s">
        <v>549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7" workbookViewId="0">
      <selection activeCell="A13" sqref="A13:N56"/>
    </sheetView>
  </sheetViews>
  <sheetFormatPr defaultRowHeight="12.75" x14ac:dyDescent="0.2"/>
  <cols>
    <col min="1" max="1" width="20.140625" customWidth="1"/>
    <col min="2" max="2" width="14.5703125" customWidth="1"/>
    <col min="3" max="3" width="14.85546875" customWidth="1"/>
  </cols>
  <sheetData>
    <row r="1" spans="1:14" ht="16.5" x14ac:dyDescent="0.35">
      <c r="A1" s="22" t="s">
        <v>693</v>
      </c>
      <c r="B1" s="22"/>
      <c r="C1" s="1"/>
      <c r="D1" s="17" t="s">
        <v>650</v>
      </c>
      <c r="E1" s="17"/>
      <c r="F1" s="17"/>
      <c r="G1" s="17"/>
      <c r="H1" s="17"/>
      <c r="I1" s="2"/>
      <c r="J1" s="1"/>
      <c r="K1" s="1"/>
      <c r="L1" s="1"/>
      <c r="M1" s="6"/>
      <c r="N1" s="5"/>
    </row>
    <row r="2" spans="1:14" ht="15" x14ac:dyDescent="0.3">
      <c r="A2" t="s">
        <v>560</v>
      </c>
      <c r="B2" s="1"/>
      <c r="C2" s="1"/>
      <c r="D2" s="10"/>
      <c r="E2" s="11"/>
      <c r="F2" s="11"/>
      <c r="G2" s="11"/>
      <c r="H2" s="11"/>
      <c r="I2" s="2"/>
      <c r="J2" s="1"/>
      <c r="K2" s="1"/>
      <c r="L2" s="1"/>
      <c r="M2" s="6"/>
      <c r="N2" s="5"/>
    </row>
    <row r="3" spans="1:14" ht="15" x14ac:dyDescent="0.3">
      <c r="A3" s="30" t="s">
        <v>704</v>
      </c>
      <c r="B3" s="30"/>
      <c r="C3" s="30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4" ht="15" x14ac:dyDescent="0.3">
      <c r="A4" s="15" t="s">
        <v>241</v>
      </c>
      <c r="B4" s="14"/>
      <c r="C4" s="8" t="s">
        <v>555</v>
      </c>
      <c r="D4" s="31">
        <v>3.38</v>
      </c>
      <c r="E4" s="8" t="s">
        <v>242</v>
      </c>
    </row>
    <row r="5" spans="1:14" ht="45" x14ac:dyDescent="0.3">
      <c r="A5" s="3" t="s">
        <v>1</v>
      </c>
      <c r="B5" s="3" t="s">
        <v>109</v>
      </c>
      <c r="C5" s="3" t="s">
        <v>110</v>
      </c>
      <c r="D5" s="3" t="s">
        <v>111</v>
      </c>
      <c r="E5" s="3" t="s">
        <v>100</v>
      </c>
      <c r="F5" s="3" t="s">
        <v>101</v>
      </c>
      <c r="G5" s="13" t="s">
        <v>557</v>
      </c>
      <c r="H5" s="4" t="s">
        <v>102</v>
      </c>
      <c r="I5" s="4" t="s">
        <v>103</v>
      </c>
      <c r="J5" s="4" t="s">
        <v>104</v>
      </c>
      <c r="K5" s="4" t="s">
        <v>108</v>
      </c>
      <c r="L5" s="4" t="s">
        <v>105</v>
      </c>
      <c r="M5" s="13" t="s">
        <v>240</v>
      </c>
      <c r="N5" s="4" t="s">
        <v>559</v>
      </c>
    </row>
    <row r="6" spans="1:14" ht="15" x14ac:dyDescent="0.3">
      <c r="A6" s="22" t="s">
        <v>563</v>
      </c>
      <c r="B6" s="22" t="s">
        <v>564</v>
      </c>
      <c r="C6" s="23" t="s">
        <v>565</v>
      </c>
      <c r="D6" s="24">
        <v>33345</v>
      </c>
      <c r="E6" s="22">
        <v>90</v>
      </c>
      <c r="F6" s="25" t="s">
        <v>553</v>
      </c>
      <c r="G6" s="25">
        <f>SUM(E6+15)</f>
        <v>105</v>
      </c>
      <c r="H6" s="21">
        <v>0.75944444444444448</v>
      </c>
      <c r="I6" s="21">
        <v>0.79090277777777773</v>
      </c>
      <c r="J6" s="2">
        <f t="shared" ref="J6:J11" si="0">(I6-H6)</f>
        <v>3.1458333333333255E-2</v>
      </c>
      <c r="K6" s="2">
        <f t="shared" ref="K6:K11" si="1">((D$102*G6)/86400)</f>
        <v>0</v>
      </c>
      <c r="L6" s="2">
        <f t="shared" ref="L6:L11" si="2">(J6-K6)</f>
        <v>3.1458333333333255E-2</v>
      </c>
      <c r="M6" s="47">
        <v>3</v>
      </c>
      <c r="N6" s="12"/>
    </row>
    <row r="7" spans="1:14" ht="15" x14ac:dyDescent="0.3">
      <c r="A7" s="22" t="s">
        <v>584</v>
      </c>
      <c r="B7" s="22" t="s">
        <v>585</v>
      </c>
      <c r="C7" s="23" t="s">
        <v>586</v>
      </c>
      <c r="D7" s="24">
        <v>820</v>
      </c>
      <c r="E7" s="22">
        <v>22</v>
      </c>
      <c r="F7" s="25" t="s">
        <v>553</v>
      </c>
      <c r="G7" s="25">
        <f>SUM(E7+15)</f>
        <v>37</v>
      </c>
      <c r="H7" s="21">
        <v>0.75424768518518526</v>
      </c>
      <c r="I7" s="21">
        <v>0.79642361111111104</v>
      </c>
      <c r="J7" s="2">
        <f t="shared" si="0"/>
        <v>4.2175925925925783E-2</v>
      </c>
      <c r="K7" s="2">
        <f t="shared" si="1"/>
        <v>0</v>
      </c>
      <c r="L7" s="2">
        <f t="shared" si="2"/>
        <v>4.2175925925925783E-2</v>
      </c>
      <c r="M7" s="47">
        <v>6</v>
      </c>
      <c r="N7" s="12"/>
    </row>
    <row r="8" spans="1:14" ht="15" x14ac:dyDescent="0.3">
      <c r="A8" s="22" t="s">
        <v>591</v>
      </c>
      <c r="B8" s="22" t="s">
        <v>592</v>
      </c>
      <c r="C8" s="23" t="s">
        <v>361</v>
      </c>
      <c r="D8" s="24">
        <v>37</v>
      </c>
      <c r="E8" s="22">
        <v>171</v>
      </c>
      <c r="F8" s="25" t="s">
        <v>106</v>
      </c>
      <c r="G8" s="25">
        <v>171</v>
      </c>
      <c r="H8" s="21">
        <v>0.75685185185185189</v>
      </c>
      <c r="I8" s="21">
        <v>0.78754629629629624</v>
      </c>
      <c r="J8" s="2">
        <f t="shared" si="0"/>
        <v>3.0694444444444358E-2</v>
      </c>
      <c r="K8" s="2">
        <f t="shared" si="1"/>
        <v>0</v>
      </c>
      <c r="L8" s="2">
        <f t="shared" si="2"/>
        <v>3.0694444444444358E-2</v>
      </c>
      <c r="M8" s="47">
        <v>1</v>
      </c>
      <c r="N8" s="12"/>
    </row>
    <row r="9" spans="1:14" ht="15" x14ac:dyDescent="0.3">
      <c r="A9" s="22" t="s">
        <v>581</v>
      </c>
      <c r="B9" s="22" t="s">
        <v>582</v>
      </c>
      <c r="C9" s="23" t="s">
        <v>583</v>
      </c>
      <c r="D9" s="24">
        <v>17</v>
      </c>
      <c r="E9" s="30">
        <v>81</v>
      </c>
      <c r="F9" s="25" t="s">
        <v>106</v>
      </c>
      <c r="G9" s="54">
        <f>SUM(E9+0)</f>
        <v>81</v>
      </c>
      <c r="H9" s="21">
        <v>0.76039351851851855</v>
      </c>
      <c r="I9" s="21">
        <v>0.78756944444444443</v>
      </c>
      <c r="J9" s="2">
        <f t="shared" si="0"/>
        <v>2.7175925925925881E-2</v>
      </c>
      <c r="K9" s="2">
        <f t="shared" si="1"/>
        <v>0</v>
      </c>
      <c r="L9" s="2">
        <f t="shared" si="2"/>
        <v>2.7175925925925881E-2</v>
      </c>
      <c r="M9" s="47">
        <v>2</v>
      </c>
      <c r="N9" s="12"/>
    </row>
    <row r="10" spans="1:14" ht="15" x14ac:dyDescent="0.3">
      <c r="A10" s="22" t="s">
        <v>587</v>
      </c>
      <c r="B10" s="22" t="s">
        <v>589</v>
      </c>
      <c r="C10" s="23" t="s">
        <v>588</v>
      </c>
      <c r="D10" s="24">
        <v>133</v>
      </c>
      <c r="E10" s="22">
        <v>207</v>
      </c>
      <c r="F10" s="25" t="s">
        <v>553</v>
      </c>
      <c r="G10" s="25">
        <f>SUM(E10+15)</f>
        <v>222</v>
      </c>
      <c r="H10" s="21">
        <v>0.75483796296296291</v>
      </c>
      <c r="I10" s="21">
        <v>0.79637731481481477</v>
      </c>
      <c r="J10" s="2">
        <f t="shared" si="0"/>
        <v>4.1539351851851869E-2</v>
      </c>
      <c r="K10" s="2">
        <f t="shared" si="1"/>
        <v>0</v>
      </c>
      <c r="L10" s="2">
        <f t="shared" si="2"/>
        <v>4.1539351851851869E-2</v>
      </c>
      <c r="M10" s="47">
        <v>5</v>
      </c>
      <c r="N10" s="12"/>
    </row>
    <row r="11" spans="1:14" ht="15" x14ac:dyDescent="0.3">
      <c r="A11" s="22" t="s">
        <v>705</v>
      </c>
      <c r="B11" s="22"/>
      <c r="C11" s="23" t="s">
        <v>381</v>
      </c>
      <c r="D11" s="24">
        <v>87868</v>
      </c>
      <c r="E11" s="22">
        <v>93</v>
      </c>
      <c r="F11" s="25" t="s">
        <v>106</v>
      </c>
      <c r="G11" s="25">
        <f>SUM(E11+0)</f>
        <v>93</v>
      </c>
      <c r="H11" s="21">
        <v>0.7599189814814814</v>
      </c>
      <c r="I11" s="21">
        <v>0.79297453703703702</v>
      </c>
      <c r="J11" s="2">
        <f t="shared" si="0"/>
        <v>3.3055555555555616E-2</v>
      </c>
      <c r="K11" s="2">
        <f t="shared" si="1"/>
        <v>0</v>
      </c>
      <c r="L11" s="2">
        <f t="shared" si="2"/>
        <v>3.3055555555555616E-2</v>
      </c>
      <c r="M11" s="47">
        <v>4</v>
      </c>
      <c r="N11" s="12"/>
    </row>
    <row r="12" spans="1:14" ht="1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2"/>
    </row>
    <row r="13" spans="1:14" ht="16.5" x14ac:dyDescent="0.35">
      <c r="A13" s="22" t="s">
        <v>693</v>
      </c>
      <c r="B13" s="22"/>
      <c r="C13" s="1"/>
      <c r="D13" s="17" t="s">
        <v>651</v>
      </c>
      <c r="E13" s="17"/>
      <c r="F13" s="17"/>
      <c r="G13" s="17"/>
      <c r="H13" s="17"/>
      <c r="I13" s="2"/>
      <c r="J13" s="1"/>
      <c r="K13" s="1"/>
      <c r="L13" s="1"/>
      <c r="M13" s="6"/>
      <c r="N13" s="5"/>
    </row>
    <row r="14" spans="1:14" ht="15" x14ac:dyDescent="0.3">
      <c r="A14" t="s">
        <v>560</v>
      </c>
      <c r="B14" s="1"/>
      <c r="C14" s="1"/>
      <c r="D14" s="10"/>
      <c r="E14" s="11"/>
      <c r="F14" s="11"/>
      <c r="G14" s="11"/>
      <c r="H14" s="11"/>
      <c r="I14" s="2"/>
      <c r="J14" s="1"/>
      <c r="K14" s="1"/>
      <c r="L14" s="1"/>
      <c r="M14" s="6"/>
      <c r="N14" s="5"/>
    </row>
    <row r="15" spans="1:14" ht="15" x14ac:dyDescent="0.3">
      <c r="A15" s="30" t="s">
        <v>708</v>
      </c>
      <c r="B15" s="30"/>
      <c r="C15" s="30"/>
      <c r="D15" s="10"/>
      <c r="E15" s="11"/>
      <c r="F15" s="11"/>
      <c r="G15" s="11"/>
      <c r="H15" s="11"/>
      <c r="I15" s="2"/>
      <c r="J15" s="1"/>
      <c r="K15" s="1"/>
      <c r="L15" s="1"/>
      <c r="M15" s="6"/>
      <c r="N15" s="5"/>
    </row>
    <row r="16" spans="1:14" ht="15" x14ac:dyDescent="0.3">
      <c r="A16" s="15" t="s">
        <v>241</v>
      </c>
      <c r="B16" s="14"/>
      <c r="C16" s="8" t="s">
        <v>555</v>
      </c>
      <c r="D16" s="31">
        <v>4.0199999999999996</v>
      </c>
      <c r="E16" s="8" t="s">
        <v>242</v>
      </c>
    </row>
    <row r="17" spans="1:14" ht="45" x14ac:dyDescent="0.3">
      <c r="A17" s="3" t="s">
        <v>1</v>
      </c>
      <c r="B17" s="3" t="s">
        <v>109</v>
      </c>
      <c r="C17" s="3" t="s">
        <v>110</v>
      </c>
      <c r="D17" s="3" t="s">
        <v>111</v>
      </c>
      <c r="E17" s="3" t="s">
        <v>100</v>
      </c>
      <c r="F17" s="3" t="s">
        <v>101</v>
      </c>
      <c r="G17" s="13" t="s">
        <v>557</v>
      </c>
      <c r="H17" s="4" t="s">
        <v>102</v>
      </c>
      <c r="I17" s="4" t="s">
        <v>103</v>
      </c>
      <c r="J17" s="4" t="s">
        <v>104</v>
      </c>
      <c r="K17" s="4" t="s">
        <v>108</v>
      </c>
      <c r="L17" s="4" t="s">
        <v>105</v>
      </c>
      <c r="M17" s="13" t="s">
        <v>240</v>
      </c>
      <c r="N17" s="4" t="s">
        <v>559</v>
      </c>
    </row>
    <row r="18" spans="1:14" ht="15" x14ac:dyDescent="0.3">
      <c r="A18" s="22" t="s">
        <v>563</v>
      </c>
      <c r="B18" s="22" t="s">
        <v>564</v>
      </c>
      <c r="C18" s="23" t="s">
        <v>565</v>
      </c>
      <c r="D18" s="24">
        <v>33345</v>
      </c>
      <c r="E18" s="22">
        <v>90</v>
      </c>
      <c r="F18" s="25" t="s">
        <v>553</v>
      </c>
      <c r="G18" s="25">
        <f>SUM(E18+15)</f>
        <v>105</v>
      </c>
      <c r="H18" s="21">
        <v>0.7597222222222223</v>
      </c>
      <c r="I18" s="21">
        <v>0.81053240740740751</v>
      </c>
      <c r="J18" s="2">
        <f>(I18-H18)</f>
        <v>5.0810185185185208E-2</v>
      </c>
      <c r="K18" s="2">
        <f>((D$124*G18)/86400)</f>
        <v>0</v>
      </c>
      <c r="L18" s="2">
        <f>(J18-K18)</f>
        <v>5.0810185185185208E-2</v>
      </c>
      <c r="M18" s="29">
        <v>3</v>
      </c>
      <c r="N18" s="12"/>
    </row>
    <row r="19" spans="1:14" ht="15" x14ac:dyDescent="0.3">
      <c r="A19" s="22" t="s">
        <v>581</v>
      </c>
      <c r="B19" s="22" t="s">
        <v>582</v>
      </c>
      <c r="C19" s="23" t="s">
        <v>583</v>
      </c>
      <c r="D19" s="24">
        <v>17</v>
      </c>
      <c r="E19" s="30">
        <v>81</v>
      </c>
      <c r="F19" s="25" t="s">
        <v>106</v>
      </c>
      <c r="G19" s="54">
        <f>SUM(E19+0)</f>
        <v>81</v>
      </c>
      <c r="H19" s="21">
        <v>0.76099537037037035</v>
      </c>
      <c r="I19" s="21">
        <v>0.7993055555555556</v>
      </c>
      <c r="J19" s="2">
        <f>(I19-H19)</f>
        <v>3.8310185185185253E-2</v>
      </c>
      <c r="K19" s="2">
        <f>((D$124*G19)/86400)</f>
        <v>0</v>
      </c>
      <c r="L19" s="2">
        <f>(J19-K19)</f>
        <v>3.8310185185185253E-2</v>
      </c>
      <c r="M19" s="29">
        <v>1</v>
      </c>
      <c r="N19" s="12"/>
    </row>
    <row r="20" spans="1:14" ht="15" x14ac:dyDescent="0.3">
      <c r="A20" s="22" t="s">
        <v>587</v>
      </c>
      <c r="B20" s="22" t="s">
        <v>589</v>
      </c>
      <c r="C20" s="23" t="s">
        <v>588</v>
      </c>
      <c r="D20" s="24">
        <v>133</v>
      </c>
      <c r="E20" s="22">
        <v>213</v>
      </c>
      <c r="F20" s="25" t="s">
        <v>553</v>
      </c>
      <c r="G20" s="25">
        <f>SUM(E20+15)</f>
        <v>228</v>
      </c>
      <c r="H20" s="21">
        <v>0.75473379629629633</v>
      </c>
      <c r="I20" s="21">
        <v>0.80844907407407407</v>
      </c>
      <c r="J20" s="2">
        <f>(I20-H20)</f>
        <v>5.3715277777777737E-2</v>
      </c>
      <c r="K20" s="2">
        <f>((D$124*G20)/86400)</f>
        <v>0</v>
      </c>
      <c r="L20" s="2">
        <f>(J20-K20)</f>
        <v>5.3715277777777737E-2</v>
      </c>
      <c r="M20" s="29">
        <v>2</v>
      </c>
      <c r="N20" s="12"/>
    </row>
    <row r="21" spans="1:1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6.5" x14ac:dyDescent="0.35">
      <c r="A22" s="22" t="s">
        <v>743</v>
      </c>
      <c r="B22" s="22"/>
      <c r="C22" s="1"/>
      <c r="D22" s="17" t="s">
        <v>652</v>
      </c>
      <c r="E22" s="17"/>
      <c r="F22" s="17"/>
      <c r="G22" s="17"/>
      <c r="H22" s="17"/>
      <c r="I22" s="2"/>
      <c r="J22" s="1"/>
      <c r="K22" s="1"/>
      <c r="L22" s="1"/>
      <c r="M22" s="6"/>
      <c r="N22" s="5"/>
    </row>
    <row r="23" spans="1:14" ht="15" x14ac:dyDescent="0.3">
      <c r="A23" t="s">
        <v>560</v>
      </c>
      <c r="B23" s="1"/>
      <c r="C23" s="1"/>
      <c r="D23" s="10"/>
      <c r="E23" s="11"/>
      <c r="F23" s="11"/>
      <c r="G23" s="11"/>
      <c r="H23" s="11"/>
      <c r="I23" s="2"/>
      <c r="J23" s="1"/>
      <c r="K23" s="1"/>
      <c r="L23" s="1"/>
      <c r="M23" s="6"/>
      <c r="N23" s="5"/>
    </row>
    <row r="24" spans="1:14" ht="15" x14ac:dyDescent="0.3">
      <c r="A24" s="30" t="s">
        <v>744</v>
      </c>
      <c r="B24" s="30"/>
      <c r="C24" s="30"/>
      <c r="D24" s="10"/>
      <c r="E24" s="11"/>
      <c r="F24" s="11"/>
      <c r="G24" s="11"/>
      <c r="H24" s="11"/>
      <c r="I24" s="2"/>
      <c r="J24" s="1"/>
      <c r="K24" s="1"/>
      <c r="L24" s="1"/>
      <c r="M24" s="6"/>
      <c r="N24" s="5"/>
    </row>
    <row r="25" spans="1:14" ht="15.75" x14ac:dyDescent="0.3">
      <c r="A25" s="15" t="s">
        <v>241</v>
      </c>
      <c r="B25" s="14"/>
      <c r="C25" s="8" t="s">
        <v>555</v>
      </c>
      <c r="D25" s="49">
        <f>0.29*4</f>
        <v>1.1599999999999999</v>
      </c>
      <c r="E25" s="8" t="s">
        <v>242</v>
      </c>
    </row>
    <row r="26" spans="1:14" ht="45" x14ac:dyDescent="0.3">
      <c r="A26" s="3" t="s">
        <v>1</v>
      </c>
      <c r="B26" s="3" t="s">
        <v>109</v>
      </c>
      <c r="C26" s="3" t="s">
        <v>110</v>
      </c>
      <c r="D26" s="3" t="s">
        <v>111</v>
      </c>
      <c r="E26" s="3" t="s">
        <v>100</v>
      </c>
      <c r="F26" s="3" t="s">
        <v>101</v>
      </c>
      <c r="G26" s="13" t="s">
        <v>557</v>
      </c>
      <c r="H26" s="4" t="s">
        <v>102</v>
      </c>
      <c r="I26" s="4" t="s">
        <v>103</v>
      </c>
      <c r="J26" s="4" t="s">
        <v>104</v>
      </c>
      <c r="K26" s="4" t="s">
        <v>108</v>
      </c>
      <c r="L26" s="4" t="s">
        <v>105</v>
      </c>
      <c r="M26" s="13" t="s">
        <v>240</v>
      </c>
      <c r="N26" s="4" t="s">
        <v>559</v>
      </c>
    </row>
    <row r="27" spans="1:14" ht="15" x14ac:dyDescent="0.3">
      <c r="A27" s="22" t="s">
        <v>563</v>
      </c>
      <c r="B27" s="22" t="s">
        <v>564</v>
      </c>
      <c r="C27" s="23" t="s">
        <v>565</v>
      </c>
      <c r="D27" s="24">
        <v>33345</v>
      </c>
      <c r="E27" s="22">
        <v>90</v>
      </c>
      <c r="F27" s="25" t="s">
        <v>553</v>
      </c>
      <c r="G27" s="25">
        <f>SUM(E27+15)</f>
        <v>105</v>
      </c>
      <c r="H27" s="21">
        <v>0.58333333333333337</v>
      </c>
      <c r="I27" s="21">
        <v>0.61346064814814816</v>
      </c>
      <c r="J27" s="2">
        <f>(I27-H27)</f>
        <v>3.0127314814814787E-2</v>
      </c>
      <c r="K27" s="2">
        <f>((D$133*G27)/86400)</f>
        <v>0</v>
      </c>
      <c r="L27" s="2">
        <f>(J27-K27)</f>
        <v>3.0127314814814787E-2</v>
      </c>
      <c r="M27" s="29">
        <v>2</v>
      </c>
      <c r="N27" s="12"/>
    </row>
    <row r="28" spans="1:14" ht="15" x14ac:dyDescent="0.3">
      <c r="A28" s="22" t="s">
        <v>239</v>
      </c>
      <c r="B28" s="27" t="s">
        <v>113</v>
      </c>
      <c r="C28" s="23" t="s">
        <v>114</v>
      </c>
      <c r="D28" s="24">
        <v>531</v>
      </c>
      <c r="E28" s="22">
        <v>222</v>
      </c>
      <c r="F28" s="25" t="s">
        <v>106</v>
      </c>
      <c r="G28" s="25">
        <v>222</v>
      </c>
      <c r="H28" s="21">
        <v>0.58333333333333337</v>
      </c>
      <c r="I28" s="50">
        <v>0.61277777777777775</v>
      </c>
      <c r="J28" s="2">
        <f>(I28-H28)</f>
        <v>2.9444444444444384E-2</v>
      </c>
      <c r="K28" s="2">
        <f>((D$133*G28)/86400)</f>
        <v>0</v>
      </c>
      <c r="L28" s="2">
        <f>(J28-K28)</f>
        <v>2.9444444444444384E-2</v>
      </c>
      <c r="M28" s="29">
        <v>1</v>
      </c>
      <c r="N28" s="12"/>
    </row>
    <row r="29" spans="1:1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6.5" x14ac:dyDescent="0.35">
      <c r="A30" s="22" t="s">
        <v>746</v>
      </c>
      <c r="B30" s="22"/>
      <c r="C30" s="1"/>
      <c r="D30" s="17" t="s">
        <v>653</v>
      </c>
      <c r="E30" s="17"/>
      <c r="F30" s="17"/>
      <c r="G30" s="17"/>
      <c r="H30" s="17"/>
      <c r="I30" s="2"/>
      <c r="J30" s="1"/>
      <c r="K30" s="1"/>
      <c r="L30" s="1"/>
      <c r="M30" s="6"/>
      <c r="N30" s="5"/>
    </row>
    <row r="31" spans="1:14" ht="15" x14ac:dyDescent="0.3">
      <c r="A31" s="34" t="s">
        <v>745</v>
      </c>
      <c r="B31" s="1"/>
      <c r="C31" s="1"/>
      <c r="D31" s="10"/>
      <c r="E31" s="11"/>
      <c r="F31" s="11"/>
      <c r="G31" s="11"/>
      <c r="H31" s="11"/>
      <c r="I31" s="2"/>
      <c r="J31" s="1"/>
      <c r="K31" s="1"/>
      <c r="L31" s="1"/>
      <c r="M31" s="6"/>
      <c r="N31" s="5"/>
    </row>
    <row r="32" spans="1:14" ht="15" x14ac:dyDescent="0.3">
      <c r="A32" s="30" t="s">
        <v>747</v>
      </c>
      <c r="B32" s="30"/>
      <c r="C32" s="30"/>
      <c r="D32" s="10"/>
      <c r="E32" s="11"/>
      <c r="F32" s="11"/>
      <c r="G32" s="11"/>
      <c r="H32" s="11"/>
      <c r="I32" s="2"/>
      <c r="J32" s="1"/>
      <c r="K32" s="1"/>
      <c r="L32" s="1"/>
      <c r="M32" s="6"/>
      <c r="N32" s="5"/>
    </row>
    <row r="33" spans="1:14" ht="15.75" x14ac:dyDescent="0.3">
      <c r="A33" s="15" t="s">
        <v>241</v>
      </c>
      <c r="B33" s="14"/>
      <c r="C33" s="8" t="s">
        <v>555</v>
      </c>
      <c r="D33" s="49">
        <v>0.98</v>
      </c>
      <c r="E33" s="8" t="s">
        <v>242</v>
      </c>
    </row>
    <row r="34" spans="1:14" ht="45" x14ac:dyDescent="0.3">
      <c r="A34" s="3" t="s">
        <v>1</v>
      </c>
      <c r="B34" s="3" t="s">
        <v>109</v>
      </c>
      <c r="C34" s="3" t="s">
        <v>110</v>
      </c>
      <c r="D34" s="3" t="s">
        <v>111</v>
      </c>
      <c r="E34" s="3" t="s">
        <v>100</v>
      </c>
      <c r="F34" s="3" t="s">
        <v>101</v>
      </c>
      <c r="G34" s="13" t="s">
        <v>557</v>
      </c>
      <c r="H34" s="4" t="s">
        <v>102</v>
      </c>
      <c r="I34" s="4" t="s">
        <v>103</v>
      </c>
      <c r="J34" s="4" t="s">
        <v>104</v>
      </c>
      <c r="K34" s="4" t="s">
        <v>108</v>
      </c>
      <c r="L34" s="4" t="s">
        <v>105</v>
      </c>
      <c r="M34" s="13" t="s">
        <v>240</v>
      </c>
      <c r="N34" s="4" t="s">
        <v>559</v>
      </c>
    </row>
    <row r="35" spans="1:14" ht="15" x14ac:dyDescent="0.3">
      <c r="A35" s="22" t="s">
        <v>563</v>
      </c>
      <c r="B35" s="22" t="s">
        <v>564</v>
      </c>
      <c r="C35" s="23" t="s">
        <v>565</v>
      </c>
      <c r="D35" s="24">
        <v>33345</v>
      </c>
      <c r="E35" s="22">
        <v>90</v>
      </c>
      <c r="F35" s="25" t="s">
        <v>553</v>
      </c>
      <c r="G35" s="25">
        <f>SUM(E35+15)</f>
        <v>105</v>
      </c>
      <c r="H35" s="21">
        <v>0.5625</v>
      </c>
      <c r="I35" s="21">
        <v>0.6103587962962963</v>
      </c>
      <c r="J35" s="2">
        <f>(I35-H35)</f>
        <v>4.7858796296296302E-2</v>
      </c>
      <c r="K35" s="2">
        <f>((D$141*G35)/86400)</f>
        <v>0</v>
      </c>
      <c r="L35" s="2">
        <f>(J35-K35)</f>
        <v>4.7858796296296302E-2</v>
      </c>
      <c r="M35" s="29">
        <v>2</v>
      </c>
      <c r="N35" s="12"/>
    </row>
    <row r="36" spans="1:14" ht="15" x14ac:dyDescent="0.3">
      <c r="A36" s="22" t="s">
        <v>581</v>
      </c>
      <c r="B36" s="22" t="s">
        <v>582</v>
      </c>
      <c r="C36" s="23" t="s">
        <v>583</v>
      </c>
      <c r="D36" s="24">
        <v>17</v>
      </c>
      <c r="E36" s="30">
        <v>81</v>
      </c>
      <c r="F36" s="25" t="s">
        <v>106</v>
      </c>
      <c r="G36" s="54">
        <f>SUM(E36+0)</f>
        <v>81</v>
      </c>
      <c r="H36" s="21">
        <v>0.5625</v>
      </c>
      <c r="I36" s="21">
        <v>0.61197916666666663</v>
      </c>
      <c r="J36" s="2">
        <f>(I36-H36)</f>
        <v>4.947916666666663E-2</v>
      </c>
      <c r="K36" s="2">
        <f>((D$141*G36)/86400)</f>
        <v>0</v>
      </c>
      <c r="L36" s="2">
        <f>(J36-K36)</f>
        <v>4.947916666666663E-2</v>
      </c>
      <c r="M36" s="29">
        <v>3</v>
      </c>
      <c r="N36" s="12"/>
    </row>
    <row r="37" spans="1:14" ht="15" x14ac:dyDescent="0.3">
      <c r="A37" s="22" t="s">
        <v>569</v>
      </c>
      <c r="B37" s="22" t="s">
        <v>121</v>
      </c>
      <c r="C37" s="23" t="s">
        <v>195</v>
      </c>
      <c r="D37" s="24">
        <v>186</v>
      </c>
      <c r="E37" s="22">
        <v>150</v>
      </c>
      <c r="F37" s="25" t="s">
        <v>553</v>
      </c>
      <c r="G37" s="25">
        <f>SUM(E37+15)</f>
        <v>165</v>
      </c>
      <c r="H37" s="21">
        <v>0.5625</v>
      </c>
      <c r="I37" s="21">
        <v>0.62324074074074076</v>
      </c>
      <c r="J37" s="2">
        <f>(I37-H37)</f>
        <v>6.0740740740740762E-2</v>
      </c>
      <c r="K37" s="2">
        <f>((D$141*G37)/86400)</f>
        <v>0</v>
      </c>
      <c r="L37" s="2">
        <f>(J37-K37)</f>
        <v>6.0740740740740762E-2</v>
      </c>
      <c r="M37" s="29">
        <v>4</v>
      </c>
      <c r="N37" s="12"/>
    </row>
    <row r="38" spans="1:14" ht="15" x14ac:dyDescent="0.3">
      <c r="A38" s="22" t="s">
        <v>239</v>
      </c>
      <c r="B38" s="27" t="s">
        <v>113</v>
      </c>
      <c r="C38" s="23" t="s">
        <v>114</v>
      </c>
      <c r="D38" s="24">
        <v>531</v>
      </c>
      <c r="E38" s="22">
        <v>222</v>
      </c>
      <c r="F38" s="25" t="s">
        <v>106</v>
      </c>
      <c r="G38" s="25">
        <v>222</v>
      </c>
      <c r="H38" s="21">
        <v>0.5625</v>
      </c>
      <c r="I38" s="21">
        <v>0.60998842592592595</v>
      </c>
      <c r="J38" s="2">
        <f>(I38-H38)</f>
        <v>4.7488425925925948E-2</v>
      </c>
      <c r="K38" s="2">
        <f>((D$141*G38)/86400)</f>
        <v>0</v>
      </c>
      <c r="L38" s="2">
        <f>(J38-K38)</f>
        <v>4.7488425925925948E-2</v>
      </c>
      <c r="M38" s="29">
        <v>1</v>
      </c>
      <c r="N38" s="12"/>
    </row>
    <row r="39" spans="1:1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6.5" x14ac:dyDescent="0.35">
      <c r="A40" s="22" t="s">
        <v>642</v>
      </c>
      <c r="B40" s="22"/>
      <c r="C40" s="1"/>
      <c r="D40" s="17" t="s">
        <v>659</v>
      </c>
      <c r="E40" s="17"/>
      <c r="F40" s="17"/>
      <c r="G40" s="17"/>
      <c r="H40" s="17"/>
      <c r="I40" s="2"/>
      <c r="J40" s="1"/>
      <c r="K40" s="1"/>
      <c r="L40" s="1"/>
      <c r="M40" s="6"/>
      <c r="N40" s="5"/>
    </row>
    <row r="41" spans="1:14" ht="15" x14ac:dyDescent="0.3">
      <c r="A41" t="s">
        <v>560</v>
      </c>
      <c r="B41" s="1"/>
      <c r="C41" s="1"/>
      <c r="D41" s="10"/>
      <c r="E41" s="11"/>
      <c r="F41" s="11"/>
      <c r="G41" s="11"/>
      <c r="H41" s="11"/>
      <c r="I41" s="2"/>
      <c r="J41" s="1"/>
      <c r="K41" s="1"/>
      <c r="L41" s="1"/>
      <c r="M41" s="6"/>
      <c r="N41" s="5"/>
    </row>
    <row r="42" spans="1:14" ht="15" x14ac:dyDescent="0.3">
      <c r="A42" s="30" t="s">
        <v>654</v>
      </c>
      <c r="B42" s="30" t="s">
        <v>748</v>
      </c>
      <c r="C42" s="30"/>
      <c r="D42" s="10"/>
      <c r="E42" s="11"/>
      <c r="F42" s="11"/>
      <c r="G42" s="11"/>
      <c r="H42" s="11"/>
      <c r="I42" s="2"/>
      <c r="J42" s="1"/>
      <c r="K42" s="1"/>
      <c r="L42" s="1"/>
      <c r="M42" s="6"/>
      <c r="N42" s="5"/>
    </row>
    <row r="43" spans="1:14" ht="15.75" x14ac:dyDescent="0.3">
      <c r="A43" s="15" t="s">
        <v>241</v>
      </c>
      <c r="B43" s="14"/>
      <c r="C43" s="8" t="s">
        <v>555</v>
      </c>
      <c r="D43" s="49"/>
      <c r="E43" s="8" t="s">
        <v>242</v>
      </c>
    </row>
    <row r="44" spans="1:14" ht="45" x14ac:dyDescent="0.3">
      <c r="A44" s="3" t="s">
        <v>1</v>
      </c>
      <c r="B44" s="3" t="s">
        <v>109</v>
      </c>
      <c r="C44" s="3" t="s">
        <v>110</v>
      </c>
      <c r="D44" s="3" t="s">
        <v>111</v>
      </c>
      <c r="E44" s="3" t="s">
        <v>100</v>
      </c>
      <c r="F44" s="3" t="s">
        <v>101</v>
      </c>
      <c r="G44" s="13" t="s">
        <v>557</v>
      </c>
      <c r="H44" s="4" t="s">
        <v>102</v>
      </c>
      <c r="I44" s="4" t="s">
        <v>103</v>
      </c>
      <c r="J44" s="4" t="s">
        <v>104</v>
      </c>
      <c r="K44" s="4" t="s">
        <v>108</v>
      </c>
      <c r="L44" s="4" t="s">
        <v>105</v>
      </c>
      <c r="M44" s="13" t="s">
        <v>240</v>
      </c>
      <c r="N44" s="4" t="s">
        <v>559</v>
      </c>
    </row>
    <row r="45" spans="1:14" ht="15" x14ac:dyDescent="0.3">
      <c r="A45" s="22"/>
      <c r="B45" s="22"/>
      <c r="C45" s="23"/>
      <c r="D45" s="24"/>
      <c r="E45" s="22"/>
      <c r="F45" s="25" t="s">
        <v>553</v>
      </c>
      <c r="G45" s="25">
        <f>SUM(E45+15)</f>
        <v>15</v>
      </c>
      <c r="H45" s="21"/>
      <c r="I45" s="21"/>
      <c r="J45" s="2">
        <f>(I45-H45)</f>
        <v>0</v>
      </c>
      <c r="K45" s="2">
        <f>((D$151*G45)/86400)</f>
        <v>0</v>
      </c>
      <c r="L45" s="2">
        <f>(J45-K45)</f>
        <v>0</v>
      </c>
      <c r="M45" s="29"/>
      <c r="N45" s="12"/>
    </row>
    <row r="46" spans="1:14" ht="15" x14ac:dyDescent="0.3">
      <c r="A46" s="22"/>
      <c r="B46" s="22"/>
      <c r="C46" s="23"/>
      <c r="D46" s="24"/>
      <c r="E46" s="22"/>
      <c r="F46" s="25" t="s">
        <v>106</v>
      </c>
      <c r="G46" s="54">
        <f>SUM(E46+0)</f>
        <v>0</v>
      </c>
      <c r="H46" s="21"/>
      <c r="I46" s="21"/>
      <c r="J46" s="2">
        <f>(I46-H46)</f>
        <v>0</v>
      </c>
      <c r="K46" s="2">
        <f>((D$151*G46)/86400)</f>
        <v>0</v>
      </c>
      <c r="L46" s="2">
        <f>(J46-K46)</f>
        <v>0</v>
      </c>
      <c r="M46" s="29"/>
      <c r="N46" s="12"/>
    </row>
    <row r="47" spans="1:14" ht="15" x14ac:dyDescent="0.3">
      <c r="A47" s="22"/>
      <c r="B47" s="22"/>
      <c r="C47" s="23"/>
      <c r="D47" s="24"/>
      <c r="E47" s="22"/>
      <c r="F47" s="25" t="s">
        <v>553</v>
      </c>
      <c r="G47" s="25">
        <f>SUM(E47+15)</f>
        <v>15</v>
      </c>
      <c r="H47" s="21"/>
      <c r="I47" s="48"/>
      <c r="J47" s="2">
        <f>(I47-H47)</f>
        <v>0</v>
      </c>
      <c r="K47" s="2">
        <f>((D$151*G47)/86400)</f>
        <v>0</v>
      </c>
      <c r="L47" s="2">
        <f>(J47-K47)</f>
        <v>0</v>
      </c>
      <c r="M47" s="29"/>
      <c r="N47" s="12"/>
    </row>
    <row r="48" spans="1:1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6.5" x14ac:dyDescent="0.35">
      <c r="A49" s="22" t="s">
        <v>749</v>
      </c>
      <c r="B49" s="22"/>
      <c r="C49" s="1"/>
      <c r="D49" s="17" t="s">
        <v>655</v>
      </c>
      <c r="E49" s="17"/>
      <c r="F49" s="17"/>
      <c r="G49" s="17"/>
      <c r="H49" s="17"/>
      <c r="I49" s="2"/>
      <c r="J49" s="1"/>
      <c r="K49" s="1"/>
      <c r="L49" s="1"/>
      <c r="M49" s="6"/>
      <c r="N49" s="5"/>
    </row>
    <row r="50" spans="1:14" ht="15" x14ac:dyDescent="0.3">
      <c r="A50" t="s">
        <v>560</v>
      </c>
      <c r="B50" s="1"/>
      <c r="C50" s="1"/>
      <c r="D50" s="10"/>
      <c r="E50" s="11"/>
      <c r="F50" s="11"/>
      <c r="G50" s="11"/>
      <c r="H50" s="11"/>
      <c r="I50" s="2"/>
      <c r="J50" s="1"/>
      <c r="K50" s="1"/>
      <c r="L50" s="1"/>
      <c r="M50" s="6"/>
      <c r="N50" s="5"/>
    </row>
    <row r="51" spans="1:14" ht="15" x14ac:dyDescent="0.3">
      <c r="A51" s="30" t="s">
        <v>646</v>
      </c>
      <c r="B51" s="30"/>
      <c r="C51" s="30"/>
      <c r="D51" s="10" t="s">
        <v>750</v>
      </c>
      <c r="E51" s="11"/>
      <c r="F51" s="11"/>
      <c r="G51" s="11"/>
      <c r="H51" s="11"/>
      <c r="I51" s="2"/>
      <c r="J51" s="1"/>
      <c r="K51" s="1"/>
      <c r="L51" s="1"/>
      <c r="M51" s="6"/>
      <c r="N51" s="5"/>
    </row>
    <row r="52" spans="1:14" ht="15.75" x14ac:dyDescent="0.3">
      <c r="A52" s="15" t="s">
        <v>241</v>
      </c>
      <c r="B52" s="14"/>
      <c r="C52" s="8" t="s">
        <v>555</v>
      </c>
      <c r="D52" s="49">
        <v>4.41</v>
      </c>
      <c r="E52" s="8" t="s">
        <v>242</v>
      </c>
    </row>
    <row r="53" spans="1:14" ht="45" x14ac:dyDescent="0.3">
      <c r="A53" s="3" t="s">
        <v>1</v>
      </c>
      <c r="B53" s="3" t="s">
        <v>109</v>
      </c>
      <c r="C53" s="3" t="s">
        <v>110</v>
      </c>
      <c r="D53" s="3" t="s">
        <v>111</v>
      </c>
      <c r="E53" s="3" t="s">
        <v>100</v>
      </c>
      <c r="F53" s="3" t="s">
        <v>101</v>
      </c>
      <c r="G53" s="13" t="s">
        <v>557</v>
      </c>
      <c r="H53" s="4" t="s">
        <v>102</v>
      </c>
      <c r="I53" s="4" t="s">
        <v>103</v>
      </c>
      <c r="J53" s="4" t="s">
        <v>104</v>
      </c>
      <c r="K53" s="4" t="s">
        <v>108</v>
      </c>
      <c r="L53" s="4" t="s">
        <v>105</v>
      </c>
      <c r="M53" s="13" t="s">
        <v>240</v>
      </c>
      <c r="N53" s="4" t="s">
        <v>559</v>
      </c>
    </row>
    <row r="54" spans="1:14" ht="15" x14ac:dyDescent="0.3">
      <c r="A54" s="22" t="s">
        <v>563</v>
      </c>
      <c r="B54" s="22" t="s">
        <v>564</v>
      </c>
      <c r="C54" s="23" t="s">
        <v>565</v>
      </c>
      <c r="D54" s="24">
        <v>33345</v>
      </c>
      <c r="E54" s="22">
        <v>90</v>
      </c>
      <c r="F54" s="25" t="s">
        <v>553</v>
      </c>
      <c r="G54" s="25">
        <f>SUM(E54+15)</f>
        <v>105</v>
      </c>
      <c r="H54" s="21">
        <v>0.55388888888888888</v>
      </c>
      <c r="I54" s="21">
        <v>0.61047453703703702</v>
      </c>
      <c r="J54" s="2">
        <f>(I54-H54)</f>
        <v>5.6585648148148149E-2</v>
      </c>
      <c r="K54" s="2">
        <f>((D$160*G54)/86400)</f>
        <v>0</v>
      </c>
      <c r="L54" s="2">
        <f>(J54-K54)</f>
        <v>5.6585648148148149E-2</v>
      </c>
      <c r="M54" s="29">
        <v>2</v>
      </c>
      <c r="N54" s="12"/>
    </row>
    <row r="55" spans="1:14" ht="15" x14ac:dyDescent="0.3">
      <c r="A55" s="22" t="s">
        <v>239</v>
      </c>
      <c r="B55" s="27" t="s">
        <v>113</v>
      </c>
      <c r="C55" s="23" t="s">
        <v>114</v>
      </c>
      <c r="D55" s="24">
        <v>531</v>
      </c>
      <c r="E55" s="22">
        <v>222</v>
      </c>
      <c r="F55" s="25" t="s">
        <v>106</v>
      </c>
      <c r="G55" s="25">
        <v>222</v>
      </c>
      <c r="H55" s="21">
        <v>0.54792824074074076</v>
      </c>
      <c r="I55" s="50">
        <v>0.60689814814814813</v>
      </c>
      <c r="J55" s="2">
        <f>(I55-H55)</f>
        <v>5.8969907407407374E-2</v>
      </c>
      <c r="K55" s="2">
        <f>((D$160*G55)/86400)</f>
        <v>0</v>
      </c>
      <c r="L55" s="2">
        <f>(J55-K55)</f>
        <v>5.8969907407407374E-2</v>
      </c>
      <c r="M55" s="29">
        <v>1</v>
      </c>
      <c r="N55" s="12"/>
    </row>
    <row r="56" spans="1:1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zoomScaleNormal="100" workbookViewId="0">
      <selection activeCell="P6" sqref="P6"/>
    </sheetView>
  </sheetViews>
  <sheetFormatPr defaultRowHeight="12.75" x14ac:dyDescent="0.2"/>
  <cols>
    <col min="1" max="1" width="17.140625" customWidth="1"/>
    <col min="2" max="2" width="16.42578125" customWidth="1"/>
    <col min="3" max="3" width="18.28515625" customWidth="1"/>
    <col min="4" max="4" width="16.140625" bestFit="1" customWidth="1"/>
    <col min="13" max="13" width="11.7109375" customWidth="1"/>
    <col min="14" max="14" width="15" customWidth="1"/>
  </cols>
  <sheetData>
    <row r="1" spans="1:1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6.5" x14ac:dyDescent="0.35">
      <c r="A2" s="22" t="s">
        <v>773</v>
      </c>
      <c r="B2" s="22"/>
      <c r="C2" s="1"/>
      <c r="D2" s="17" t="s">
        <v>774</v>
      </c>
      <c r="E2" s="17"/>
      <c r="F2" s="17"/>
      <c r="G2" s="17"/>
      <c r="H2" s="17"/>
      <c r="I2" s="2"/>
      <c r="J2" s="1"/>
      <c r="K2" s="1"/>
      <c r="L2" s="1"/>
      <c r="M2" s="6"/>
      <c r="N2" s="5"/>
    </row>
    <row r="3" spans="1:14" ht="15" x14ac:dyDescent="0.3">
      <c r="A3" t="s">
        <v>776</v>
      </c>
      <c r="B3" s="1"/>
      <c r="C3" s="1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4" ht="15" x14ac:dyDescent="0.3">
      <c r="A4" s="30" t="s">
        <v>775</v>
      </c>
      <c r="B4" s="30"/>
      <c r="C4" s="30"/>
      <c r="D4" s="10"/>
      <c r="E4" s="11"/>
      <c r="F4" s="11"/>
      <c r="G4" s="11"/>
      <c r="H4" s="11"/>
      <c r="I4" s="2"/>
      <c r="J4" s="1"/>
      <c r="K4" s="1"/>
      <c r="L4" s="1"/>
      <c r="M4" s="6"/>
      <c r="N4" s="5"/>
    </row>
    <row r="5" spans="1:14" ht="15.75" x14ac:dyDescent="0.3">
      <c r="A5" s="15" t="s">
        <v>241</v>
      </c>
      <c r="B5" s="14"/>
      <c r="C5" s="8" t="s">
        <v>555</v>
      </c>
      <c r="D5" s="49">
        <v>3.33</v>
      </c>
      <c r="E5" s="8" t="s">
        <v>242</v>
      </c>
    </row>
    <row r="6" spans="1:14" ht="45" x14ac:dyDescent="0.3">
      <c r="A6" s="3" t="s">
        <v>1</v>
      </c>
      <c r="B6" s="3" t="s">
        <v>109</v>
      </c>
      <c r="C6" s="3" t="s">
        <v>110</v>
      </c>
      <c r="D6" s="3" t="s">
        <v>111</v>
      </c>
      <c r="E6" s="3" t="s">
        <v>100</v>
      </c>
      <c r="F6" s="3" t="s">
        <v>101</v>
      </c>
      <c r="G6" s="13" t="s">
        <v>557</v>
      </c>
      <c r="H6" s="4" t="s">
        <v>102</v>
      </c>
      <c r="I6" s="4" t="s">
        <v>103</v>
      </c>
      <c r="J6" s="4" t="s">
        <v>104</v>
      </c>
      <c r="K6" s="4" t="s">
        <v>108</v>
      </c>
      <c r="L6" s="4" t="s">
        <v>105</v>
      </c>
      <c r="M6" s="13" t="s">
        <v>240</v>
      </c>
      <c r="N6" s="4" t="s">
        <v>559</v>
      </c>
    </row>
    <row r="7" spans="1:14" ht="15" x14ac:dyDescent="0.3">
      <c r="A7" s="22" t="s">
        <v>581</v>
      </c>
      <c r="B7" s="22" t="s">
        <v>582</v>
      </c>
      <c r="C7" s="23" t="s">
        <v>583</v>
      </c>
      <c r="D7" s="24">
        <v>17</v>
      </c>
      <c r="E7" s="22">
        <v>81</v>
      </c>
      <c r="F7" s="25" t="s">
        <v>106</v>
      </c>
      <c r="G7" s="25">
        <v>81</v>
      </c>
      <c r="H7" s="21">
        <v>0.45833333333333331</v>
      </c>
      <c r="I7" s="48">
        <v>0.49179398148148151</v>
      </c>
      <c r="J7" s="2">
        <f t="shared" ref="J7:J12" si="0">(I7-H7)</f>
        <v>3.3460648148148198E-2</v>
      </c>
      <c r="K7" s="2">
        <f t="shared" ref="K7:K12" si="1">((D$5*G7)/86400)</f>
        <v>3.1218750000000001E-3</v>
      </c>
      <c r="L7" s="2">
        <f t="shared" ref="L7:L12" si="2">(J7-K7)</f>
        <v>3.0338773148148198E-2</v>
      </c>
      <c r="M7" s="29">
        <v>1</v>
      </c>
      <c r="N7" s="12"/>
    </row>
    <row r="8" spans="1:14" ht="15" x14ac:dyDescent="0.3">
      <c r="A8" s="22" t="s">
        <v>563</v>
      </c>
      <c r="B8" s="22" t="s">
        <v>564</v>
      </c>
      <c r="C8" s="23" t="s">
        <v>565</v>
      </c>
      <c r="D8" s="24">
        <v>33345</v>
      </c>
      <c r="E8" s="22">
        <v>90</v>
      </c>
      <c r="F8" s="25" t="s">
        <v>553</v>
      </c>
      <c r="G8" s="25">
        <f>SUM(E8+15)</f>
        <v>105</v>
      </c>
      <c r="H8" s="21">
        <v>0.45833333333333331</v>
      </c>
      <c r="I8" s="21">
        <v>0.49274305555555559</v>
      </c>
      <c r="J8" s="2">
        <f t="shared" si="0"/>
        <v>3.4409722222222272E-2</v>
      </c>
      <c r="K8" s="2">
        <f t="shared" si="1"/>
        <v>4.0468750000000001E-3</v>
      </c>
      <c r="L8" s="2">
        <f t="shared" si="2"/>
        <v>3.0362847222222274E-2</v>
      </c>
      <c r="M8" s="29">
        <v>2</v>
      </c>
      <c r="N8" s="12"/>
    </row>
    <row r="9" spans="1:14" ht="15" x14ac:dyDescent="0.3">
      <c r="A9" s="22" t="s">
        <v>777</v>
      </c>
      <c r="B9" s="22" t="s">
        <v>777</v>
      </c>
      <c r="C9" s="23" t="s">
        <v>777</v>
      </c>
      <c r="D9" s="24" t="s">
        <v>777</v>
      </c>
      <c r="E9" s="22" t="s">
        <v>777</v>
      </c>
      <c r="F9" s="25" t="s">
        <v>777</v>
      </c>
      <c r="G9" s="25" t="s">
        <v>777</v>
      </c>
      <c r="H9" s="21" t="s">
        <v>777</v>
      </c>
      <c r="I9" s="48" t="s">
        <v>777</v>
      </c>
      <c r="J9" s="2" t="e">
        <f t="shared" si="0"/>
        <v>#VALUE!</v>
      </c>
      <c r="K9" s="2" t="e">
        <f t="shared" si="1"/>
        <v>#VALUE!</v>
      </c>
      <c r="L9" s="2" t="e">
        <f t="shared" si="2"/>
        <v>#VALUE!</v>
      </c>
      <c r="M9" s="29" t="s">
        <v>777</v>
      </c>
      <c r="N9" s="12"/>
    </row>
    <row r="10" spans="1:14" ht="15" x14ac:dyDescent="0.3">
      <c r="A10" s="22" t="s">
        <v>777</v>
      </c>
      <c r="B10" s="22" t="s">
        <v>777</v>
      </c>
      <c r="C10" s="23" t="s">
        <v>777</v>
      </c>
      <c r="D10" s="24" t="s">
        <v>777</v>
      </c>
      <c r="E10" s="22" t="s">
        <v>777</v>
      </c>
      <c r="F10" s="25" t="s">
        <v>777</v>
      </c>
      <c r="G10" s="25" t="e">
        <f>SUM(E10+15)</f>
        <v>#VALUE!</v>
      </c>
      <c r="H10" s="21" t="s">
        <v>777</v>
      </c>
      <c r="I10" s="21" t="s">
        <v>777</v>
      </c>
      <c r="J10" s="2" t="e">
        <f t="shared" si="0"/>
        <v>#VALUE!</v>
      </c>
      <c r="K10" s="2" t="e">
        <f t="shared" si="1"/>
        <v>#VALUE!</v>
      </c>
      <c r="L10" s="2" t="e">
        <f t="shared" si="2"/>
        <v>#VALUE!</v>
      </c>
      <c r="M10" s="29" t="s">
        <v>777</v>
      </c>
      <c r="N10" s="12"/>
    </row>
    <row r="11" spans="1:14" ht="15" x14ac:dyDescent="0.3">
      <c r="A11" s="22" t="s">
        <v>777</v>
      </c>
      <c r="B11" s="27" t="s">
        <v>777</v>
      </c>
      <c r="C11" s="23" t="s">
        <v>777</v>
      </c>
      <c r="D11" s="24" t="s">
        <v>777</v>
      </c>
      <c r="E11" s="22" t="s">
        <v>777</v>
      </c>
      <c r="F11" s="25" t="s">
        <v>777</v>
      </c>
      <c r="G11" s="25" t="e">
        <f>SUM(E11+15)</f>
        <v>#VALUE!</v>
      </c>
      <c r="H11" s="21" t="s">
        <v>777</v>
      </c>
      <c r="I11" s="21" t="s">
        <v>777</v>
      </c>
      <c r="J11" s="2" t="e">
        <f t="shared" si="0"/>
        <v>#VALUE!</v>
      </c>
      <c r="K11" s="2" t="e">
        <f t="shared" si="1"/>
        <v>#VALUE!</v>
      </c>
      <c r="L11" s="2" t="e">
        <f t="shared" si="2"/>
        <v>#VALUE!</v>
      </c>
      <c r="M11" s="29" t="s">
        <v>777</v>
      </c>
      <c r="N11" s="12"/>
    </row>
    <row r="12" spans="1:14" ht="15" x14ac:dyDescent="0.3">
      <c r="A12" s="22" t="s">
        <v>777</v>
      </c>
      <c r="B12" s="27" t="s">
        <v>777</v>
      </c>
      <c r="C12" s="23" t="s">
        <v>777</v>
      </c>
      <c r="D12" s="24" t="s">
        <v>777</v>
      </c>
      <c r="E12" s="22" t="s">
        <v>777</v>
      </c>
      <c r="F12" s="25" t="s">
        <v>777</v>
      </c>
      <c r="G12" s="25" t="e">
        <f>SUM(E12+0)</f>
        <v>#VALUE!</v>
      </c>
      <c r="H12" s="21" t="s">
        <v>777</v>
      </c>
      <c r="I12" s="50" t="s">
        <v>777</v>
      </c>
      <c r="J12" s="2" t="e">
        <f t="shared" si="0"/>
        <v>#VALUE!</v>
      </c>
      <c r="K12" s="2" t="e">
        <f t="shared" si="1"/>
        <v>#VALUE!</v>
      </c>
      <c r="L12" s="2" t="e">
        <f t="shared" si="2"/>
        <v>#VALUE!</v>
      </c>
      <c r="M12" s="29" t="s">
        <v>777</v>
      </c>
      <c r="N12" s="12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3.15" customHeight="1" x14ac:dyDescent="0.35">
      <c r="A14" s="22" t="s">
        <v>773</v>
      </c>
      <c r="B14" s="22"/>
      <c r="C14" s="1"/>
      <c r="D14" s="17" t="s">
        <v>778</v>
      </c>
      <c r="E14" s="17"/>
      <c r="F14" s="17"/>
      <c r="G14" s="17"/>
      <c r="H14" s="17"/>
      <c r="I14" s="2"/>
      <c r="J14" s="1"/>
      <c r="K14" s="1"/>
      <c r="L14" s="1"/>
      <c r="M14" s="6"/>
      <c r="N14" s="5"/>
    </row>
    <row r="15" spans="1:14" ht="13.15" customHeight="1" x14ac:dyDescent="0.3">
      <c r="A15" s="22" t="s">
        <v>776</v>
      </c>
      <c r="B15" s="1"/>
      <c r="C15" s="1"/>
      <c r="D15" s="10"/>
      <c r="E15" s="11"/>
      <c r="F15" s="11"/>
      <c r="G15" s="11"/>
      <c r="H15" s="11"/>
      <c r="I15" s="2"/>
      <c r="J15" s="1"/>
      <c r="K15" s="1"/>
      <c r="L15" s="1"/>
      <c r="M15" s="6"/>
      <c r="N15" s="5"/>
    </row>
    <row r="16" spans="1:14" ht="15" x14ac:dyDescent="0.3">
      <c r="A16" s="30" t="s">
        <v>775</v>
      </c>
      <c r="B16" s="30"/>
      <c r="C16" s="30"/>
      <c r="D16" s="10"/>
      <c r="E16" s="11"/>
      <c r="F16" s="11"/>
      <c r="G16" s="11"/>
      <c r="H16" s="11"/>
      <c r="I16" s="2"/>
      <c r="J16" s="1"/>
      <c r="K16" s="1"/>
      <c r="L16" s="1"/>
      <c r="M16" s="6"/>
      <c r="N16" s="5"/>
    </row>
    <row r="17" spans="1:14" ht="15.75" x14ac:dyDescent="0.3">
      <c r="A17" s="15" t="s">
        <v>241</v>
      </c>
      <c r="B17" s="14"/>
      <c r="C17" s="8" t="s">
        <v>555</v>
      </c>
      <c r="D17" s="49">
        <v>3.33</v>
      </c>
      <c r="E17" s="8" t="s">
        <v>242</v>
      </c>
    </row>
    <row r="18" spans="1:14" ht="45" x14ac:dyDescent="0.3">
      <c r="A18" s="3" t="s">
        <v>1</v>
      </c>
      <c r="B18" s="3" t="s">
        <v>109</v>
      </c>
      <c r="C18" s="3" t="s">
        <v>110</v>
      </c>
      <c r="D18" s="3" t="s">
        <v>111</v>
      </c>
      <c r="E18" s="3" t="s">
        <v>100</v>
      </c>
      <c r="F18" s="3" t="s">
        <v>101</v>
      </c>
      <c r="G18" s="13" t="s">
        <v>557</v>
      </c>
      <c r="H18" s="4" t="s">
        <v>102</v>
      </c>
      <c r="I18" s="4" t="s">
        <v>103</v>
      </c>
      <c r="J18" s="4" t="s">
        <v>104</v>
      </c>
      <c r="K18" s="4" t="s">
        <v>108</v>
      </c>
      <c r="L18" s="4" t="s">
        <v>105</v>
      </c>
      <c r="M18" s="13" t="s">
        <v>240</v>
      </c>
      <c r="N18" s="4" t="s">
        <v>559</v>
      </c>
    </row>
    <row r="19" spans="1:14" ht="15" x14ac:dyDescent="0.3">
      <c r="A19" s="22" t="s">
        <v>581</v>
      </c>
      <c r="B19" s="22" t="s">
        <v>582</v>
      </c>
      <c r="C19" s="23" t="s">
        <v>583</v>
      </c>
      <c r="D19" s="24">
        <v>17</v>
      </c>
      <c r="E19" s="22">
        <v>81</v>
      </c>
      <c r="F19" s="25" t="s">
        <v>106</v>
      </c>
      <c r="G19" s="25">
        <v>81</v>
      </c>
      <c r="H19" s="21">
        <v>0.50347222222222221</v>
      </c>
      <c r="I19" s="48">
        <v>0.53596064814814814</v>
      </c>
      <c r="J19" s="2">
        <f t="shared" ref="J19:J24" si="3">(I19-H19)</f>
        <v>3.2488425925925934E-2</v>
      </c>
      <c r="K19" s="2">
        <f t="shared" ref="K19:K24" si="4">((D$17*G19)/86400)</f>
        <v>3.1218750000000001E-3</v>
      </c>
      <c r="L19" s="2">
        <f t="shared" ref="L19:L24" si="5">(J19-K19)</f>
        <v>2.9366550925925935E-2</v>
      </c>
      <c r="M19" s="29">
        <v>1</v>
      </c>
      <c r="N19" s="12"/>
    </row>
    <row r="20" spans="1:14" ht="15" x14ac:dyDescent="0.3">
      <c r="A20" s="22" t="s">
        <v>563</v>
      </c>
      <c r="B20" s="22" t="s">
        <v>564</v>
      </c>
      <c r="C20" s="23" t="s">
        <v>565</v>
      </c>
      <c r="D20" s="24">
        <v>33345</v>
      </c>
      <c r="E20" s="22">
        <v>90</v>
      </c>
      <c r="F20" s="25" t="s">
        <v>553</v>
      </c>
      <c r="G20" s="25">
        <f>SUM(E20+15)</f>
        <v>105</v>
      </c>
      <c r="H20" s="21">
        <v>0.50347222222222221</v>
      </c>
      <c r="I20" s="21">
        <v>0.54226851851851854</v>
      </c>
      <c r="J20" s="2">
        <f t="shared" si="3"/>
        <v>3.8796296296296329E-2</v>
      </c>
      <c r="K20" s="2">
        <f t="shared" si="4"/>
        <v>4.0468750000000001E-3</v>
      </c>
      <c r="L20" s="2">
        <f t="shared" si="5"/>
        <v>3.474942129629633E-2</v>
      </c>
      <c r="M20" s="29">
        <v>2</v>
      </c>
      <c r="N20" s="12"/>
    </row>
    <row r="21" spans="1:14" ht="15" x14ac:dyDescent="0.3">
      <c r="A21" s="22" t="s">
        <v>777</v>
      </c>
      <c r="B21" s="22" t="s">
        <v>777</v>
      </c>
      <c r="C21" s="23" t="s">
        <v>777</v>
      </c>
      <c r="D21" s="24" t="s">
        <v>777</v>
      </c>
      <c r="E21" s="22" t="s">
        <v>777</v>
      </c>
      <c r="F21" s="25" t="s">
        <v>777</v>
      </c>
      <c r="G21" s="25" t="e">
        <f>SUM(E21+15)</f>
        <v>#VALUE!</v>
      </c>
      <c r="H21" s="21" t="s">
        <v>777</v>
      </c>
      <c r="I21" s="48" t="s">
        <v>777</v>
      </c>
      <c r="J21" s="2" t="e">
        <f t="shared" si="3"/>
        <v>#VALUE!</v>
      </c>
      <c r="K21" s="2" t="e">
        <f t="shared" si="4"/>
        <v>#VALUE!</v>
      </c>
      <c r="L21" s="2" t="e">
        <f t="shared" si="5"/>
        <v>#VALUE!</v>
      </c>
      <c r="M21" s="29" t="s">
        <v>777</v>
      </c>
      <c r="N21" s="12"/>
    </row>
    <row r="22" spans="1:14" ht="15" x14ac:dyDescent="0.3">
      <c r="A22" s="22" t="s">
        <v>777</v>
      </c>
      <c r="B22" s="22" t="s">
        <v>777</v>
      </c>
      <c r="C22" s="23" t="s">
        <v>777</v>
      </c>
      <c r="D22" s="24" t="s">
        <v>777</v>
      </c>
      <c r="E22" s="22" t="s">
        <v>777</v>
      </c>
      <c r="F22" s="25" t="s">
        <v>777</v>
      </c>
      <c r="G22" s="25" t="e">
        <f>SUM(E22+15)</f>
        <v>#VALUE!</v>
      </c>
      <c r="H22" s="21" t="s">
        <v>777</v>
      </c>
      <c r="I22" s="21" t="s">
        <v>777</v>
      </c>
      <c r="J22" s="2" t="e">
        <f t="shared" si="3"/>
        <v>#VALUE!</v>
      </c>
      <c r="K22" s="2" t="e">
        <f t="shared" si="4"/>
        <v>#VALUE!</v>
      </c>
      <c r="L22" s="2" t="e">
        <f t="shared" si="5"/>
        <v>#VALUE!</v>
      </c>
      <c r="M22" s="29" t="s">
        <v>777</v>
      </c>
      <c r="N22" s="12"/>
    </row>
    <row r="23" spans="1:14" ht="15" x14ac:dyDescent="0.3">
      <c r="A23" s="22" t="s">
        <v>777</v>
      </c>
      <c r="B23" s="27" t="s">
        <v>777</v>
      </c>
      <c r="C23" s="23" t="s">
        <v>777</v>
      </c>
      <c r="D23" s="24" t="s">
        <v>777</v>
      </c>
      <c r="E23" s="22" t="s">
        <v>777</v>
      </c>
      <c r="F23" s="25" t="s">
        <v>777</v>
      </c>
      <c r="G23" s="25" t="e">
        <f>SUM(E23+15)</f>
        <v>#VALUE!</v>
      </c>
      <c r="H23" s="21" t="s">
        <v>777</v>
      </c>
      <c r="I23" s="21" t="s">
        <v>777</v>
      </c>
      <c r="J23" s="2" t="e">
        <f t="shared" si="3"/>
        <v>#VALUE!</v>
      </c>
      <c r="K23" s="2" t="e">
        <f t="shared" si="4"/>
        <v>#VALUE!</v>
      </c>
      <c r="L23" s="2" t="e">
        <f t="shared" si="5"/>
        <v>#VALUE!</v>
      </c>
      <c r="M23" s="29" t="s">
        <v>777</v>
      </c>
      <c r="N23" s="12"/>
    </row>
    <row r="24" spans="1:14" ht="15" x14ac:dyDescent="0.3">
      <c r="A24" s="22" t="s">
        <v>777</v>
      </c>
      <c r="B24" s="27" t="s">
        <v>777</v>
      </c>
      <c r="C24" s="23" t="s">
        <v>777</v>
      </c>
      <c r="D24" s="24" t="s">
        <v>777</v>
      </c>
      <c r="E24" s="22" t="s">
        <v>777</v>
      </c>
      <c r="F24" s="25" t="s">
        <v>777</v>
      </c>
      <c r="G24" s="25" t="e">
        <f>SUM(E24+0)</f>
        <v>#VALUE!</v>
      </c>
      <c r="H24" s="21" t="s">
        <v>777</v>
      </c>
      <c r="I24" s="50" t="s">
        <v>777</v>
      </c>
      <c r="J24" s="2" t="e">
        <f t="shared" si="3"/>
        <v>#VALUE!</v>
      </c>
      <c r="K24" s="2" t="e">
        <f t="shared" si="4"/>
        <v>#VALUE!</v>
      </c>
      <c r="L24" s="2" t="e">
        <f t="shared" si="5"/>
        <v>#VALUE!</v>
      </c>
      <c r="M24" s="29" t="s">
        <v>777</v>
      </c>
      <c r="N24" s="12"/>
    </row>
    <row r="25" spans="1:1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6.5" x14ac:dyDescent="0.35">
      <c r="A26" s="22" t="s">
        <v>782</v>
      </c>
      <c r="B26" s="22"/>
      <c r="C26" s="1"/>
      <c r="D26" s="17" t="s">
        <v>779</v>
      </c>
      <c r="E26" s="17"/>
      <c r="F26" s="17"/>
      <c r="G26" s="17"/>
      <c r="H26" s="17"/>
      <c r="I26" s="2"/>
      <c r="J26" s="1"/>
      <c r="K26" s="1"/>
      <c r="L26" s="1"/>
      <c r="M26" s="6"/>
      <c r="N26" s="5"/>
    </row>
    <row r="27" spans="1:14" ht="15" x14ac:dyDescent="0.3">
      <c r="A27" t="s">
        <v>783</v>
      </c>
      <c r="B27" s="1"/>
      <c r="C27" s="1"/>
      <c r="D27" s="10"/>
      <c r="E27" s="11"/>
      <c r="F27" s="11"/>
      <c r="G27" s="11"/>
      <c r="H27" s="11"/>
      <c r="I27" s="2"/>
      <c r="J27" s="1"/>
      <c r="K27" s="1"/>
      <c r="L27" s="1"/>
      <c r="M27" s="6"/>
      <c r="N27" s="5"/>
    </row>
    <row r="28" spans="1:14" ht="15" x14ac:dyDescent="0.3">
      <c r="A28" s="30" t="s">
        <v>784</v>
      </c>
      <c r="B28" s="30"/>
      <c r="C28" s="30"/>
      <c r="D28" s="10"/>
      <c r="E28" s="11"/>
      <c r="F28" s="11"/>
      <c r="G28" s="11"/>
      <c r="H28" s="11"/>
      <c r="I28" s="2"/>
      <c r="J28" s="1"/>
      <c r="K28" s="1"/>
      <c r="L28" s="1"/>
      <c r="M28" s="6"/>
      <c r="N28" s="5"/>
    </row>
    <row r="29" spans="1:14" ht="15.75" x14ac:dyDescent="0.3">
      <c r="A29" s="15" t="s">
        <v>241</v>
      </c>
      <c r="B29" s="14"/>
      <c r="C29" s="8" t="s">
        <v>555</v>
      </c>
      <c r="D29" s="49">
        <v>2.56</v>
      </c>
      <c r="E29" s="8" t="s">
        <v>242</v>
      </c>
    </row>
    <row r="30" spans="1:14" ht="45" x14ac:dyDescent="0.3">
      <c r="A30" s="3" t="s">
        <v>1</v>
      </c>
      <c r="B30" s="3" t="s">
        <v>109</v>
      </c>
      <c r="C30" s="3" t="s">
        <v>110</v>
      </c>
      <c r="D30" s="3" t="s">
        <v>111</v>
      </c>
      <c r="E30" s="3" t="s">
        <v>100</v>
      </c>
      <c r="F30" s="3" t="s">
        <v>101</v>
      </c>
      <c r="G30" s="13" t="s">
        <v>557</v>
      </c>
      <c r="H30" s="4" t="s">
        <v>102</v>
      </c>
      <c r="I30" s="4" t="s">
        <v>103</v>
      </c>
      <c r="J30" s="4" t="s">
        <v>104</v>
      </c>
      <c r="K30" s="4" t="s">
        <v>108</v>
      </c>
      <c r="L30" s="4" t="s">
        <v>105</v>
      </c>
      <c r="M30" s="13" t="s">
        <v>240</v>
      </c>
      <c r="N30" s="51" t="s">
        <v>633</v>
      </c>
    </row>
    <row r="31" spans="1:14" ht="15" x14ac:dyDescent="0.3">
      <c r="A31" s="22" t="s">
        <v>581</v>
      </c>
      <c r="B31" s="22" t="s">
        <v>582</v>
      </c>
      <c r="C31" s="23" t="s">
        <v>583</v>
      </c>
      <c r="D31" s="24">
        <v>17</v>
      </c>
      <c r="E31" s="22">
        <v>81</v>
      </c>
      <c r="F31" s="25" t="s">
        <v>106</v>
      </c>
      <c r="G31" s="25">
        <v>81</v>
      </c>
      <c r="H31" s="21">
        <v>0.55208333333333337</v>
      </c>
      <c r="I31" s="48">
        <v>0.58005787037037038</v>
      </c>
      <c r="J31" s="2">
        <f t="shared" ref="J31:J36" si="6">(I31-H31)</f>
        <v>2.7974537037037006E-2</v>
      </c>
      <c r="K31" s="2">
        <f t="shared" ref="K31:K36" si="7">((D$29*G31)/86400)</f>
        <v>2.4000000000000002E-3</v>
      </c>
      <c r="L31" s="2">
        <f t="shared" ref="L31:L36" si="8">(J31-K31)</f>
        <v>2.5574537037037007E-2</v>
      </c>
      <c r="M31" s="29">
        <v>1</v>
      </c>
      <c r="N31" s="84" t="s">
        <v>780</v>
      </c>
    </row>
    <row r="32" spans="1:14" ht="15" x14ac:dyDescent="0.3">
      <c r="A32" s="22" t="s">
        <v>563</v>
      </c>
      <c r="B32" s="22" t="s">
        <v>564</v>
      </c>
      <c r="C32" s="23" t="s">
        <v>565</v>
      </c>
      <c r="D32" s="24">
        <v>33345</v>
      </c>
      <c r="E32" s="22">
        <v>90</v>
      </c>
      <c r="F32" s="25" t="s">
        <v>553</v>
      </c>
      <c r="G32" s="25">
        <f>SUM(E32+15)</f>
        <v>105</v>
      </c>
      <c r="H32" s="21">
        <v>0.55208333333333337</v>
      </c>
      <c r="I32" s="21">
        <v>0.59321759259259255</v>
      </c>
      <c r="J32" s="2">
        <f t="shared" si="6"/>
        <v>4.1134259259259176E-2</v>
      </c>
      <c r="K32" s="2">
        <f t="shared" si="7"/>
        <v>3.1111111111111114E-3</v>
      </c>
      <c r="L32" s="2">
        <f t="shared" si="8"/>
        <v>3.8023148148148063E-2</v>
      </c>
      <c r="M32" s="29">
        <v>2</v>
      </c>
      <c r="N32" s="12" t="s">
        <v>781</v>
      </c>
    </row>
    <row r="33" spans="1:14" ht="15" x14ac:dyDescent="0.3">
      <c r="A33" s="22" t="s">
        <v>777</v>
      </c>
      <c r="B33" s="22" t="s">
        <v>777</v>
      </c>
      <c r="C33" s="23" t="s">
        <v>777</v>
      </c>
      <c r="D33" s="24" t="s">
        <v>777</v>
      </c>
      <c r="E33" s="22" t="s">
        <v>777</v>
      </c>
      <c r="F33" s="25" t="s">
        <v>777</v>
      </c>
      <c r="G33" s="25" t="e">
        <f>SUM(E33+15)</f>
        <v>#VALUE!</v>
      </c>
      <c r="H33" s="21" t="s">
        <v>669</v>
      </c>
      <c r="I33" s="48"/>
      <c r="J33" s="2" t="e">
        <f t="shared" si="6"/>
        <v>#VALUE!</v>
      </c>
      <c r="K33" s="2" t="e">
        <f t="shared" si="7"/>
        <v>#VALUE!</v>
      </c>
      <c r="L33" s="2" t="e">
        <f t="shared" si="8"/>
        <v>#VALUE!</v>
      </c>
      <c r="M33" s="29" t="s">
        <v>777</v>
      </c>
      <c r="N33" s="12" t="s">
        <v>777</v>
      </c>
    </row>
    <row r="34" spans="1:14" ht="15" x14ac:dyDescent="0.3">
      <c r="A34" s="22" t="s">
        <v>777</v>
      </c>
      <c r="B34" s="22" t="s">
        <v>777</v>
      </c>
      <c r="C34" s="23" t="s">
        <v>777</v>
      </c>
      <c r="D34" s="24" t="s">
        <v>777</v>
      </c>
      <c r="E34" s="22" t="s">
        <v>777</v>
      </c>
      <c r="F34" s="25" t="s">
        <v>777</v>
      </c>
      <c r="G34" s="25" t="e">
        <f>SUM(E34+15)</f>
        <v>#VALUE!</v>
      </c>
      <c r="H34" s="21" t="s">
        <v>777</v>
      </c>
      <c r="I34" s="21" t="s">
        <v>777</v>
      </c>
      <c r="J34" s="2" t="e">
        <f t="shared" si="6"/>
        <v>#VALUE!</v>
      </c>
      <c r="K34" s="2" t="e">
        <f t="shared" si="7"/>
        <v>#VALUE!</v>
      </c>
      <c r="L34" s="2" t="e">
        <f t="shared" si="8"/>
        <v>#VALUE!</v>
      </c>
      <c r="M34" s="29" t="s">
        <v>777</v>
      </c>
      <c r="N34" s="12" t="s">
        <v>777</v>
      </c>
    </row>
    <row r="35" spans="1:14" ht="15" x14ac:dyDescent="0.3">
      <c r="A35" s="22" t="s">
        <v>777</v>
      </c>
      <c r="B35" s="27" t="s">
        <v>777</v>
      </c>
      <c r="C35" s="23" t="s">
        <v>777</v>
      </c>
      <c r="D35" s="24" t="s">
        <v>777</v>
      </c>
      <c r="E35" s="22" t="s">
        <v>777</v>
      </c>
      <c r="F35" s="25" t="s">
        <v>777</v>
      </c>
      <c r="G35" s="25" t="e">
        <f>SUM(E35+15)</f>
        <v>#VALUE!</v>
      </c>
      <c r="H35" s="21" t="s">
        <v>777</v>
      </c>
      <c r="I35" s="21" t="s">
        <v>777</v>
      </c>
      <c r="J35" s="2" t="e">
        <f t="shared" si="6"/>
        <v>#VALUE!</v>
      </c>
      <c r="K35" s="2" t="e">
        <f t="shared" si="7"/>
        <v>#VALUE!</v>
      </c>
      <c r="L35" s="2" t="e">
        <f t="shared" si="8"/>
        <v>#VALUE!</v>
      </c>
      <c r="M35" s="29" t="s">
        <v>777</v>
      </c>
      <c r="N35" s="12" t="s">
        <v>777</v>
      </c>
    </row>
    <row r="36" spans="1:14" ht="15" x14ac:dyDescent="0.3">
      <c r="A36" s="22" t="s">
        <v>777</v>
      </c>
      <c r="B36" s="27" t="s">
        <v>777</v>
      </c>
      <c r="C36" s="23" t="s">
        <v>777</v>
      </c>
      <c r="D36" s="24" t="s">
        <v>777</v>
      </c>
      <c r="E36" s="22" t="s">
        <v>777</v>
      </c>
      <c r="F36" s="25" t="s">
        <v>777</v>
      </c>
      <c r="G36" s="25" t="e">
        <f>SUM(E36+0)</f>
        <v>#VALUE!</v>
      </c>
      <c r="H36" s="21" t="s">
        <v>669</v>
      </c>
      <c r="I36" s="50"/>
      <c r="J36" s="2" t="e">
        <f t="shared" si="6"/>
        <v>#VALUE!</v>
      </c>
      <c r="K36" s="2" t="e">
        <f t="shared" si="7"/>
        <v>#VALUE!</v>
      </c>
      <c r="L36" s="2" t="e">
        <f t="shared" si="8"/>
        <v>#VALUE!</v>
      </c>
      <c r="M36" s="29" t="s">
        <v>777</v>
      </c>
      <c r="N36" s="12" t="s">
        <v>777</v>
      </c>
    </row>
    <row r="37" spans="1:1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167" spans="15:15" x14ac:dyDescent="0.2">
      <c r="O167" t="s">
        <v>777</v>
      </c>
    </row>
  </sheetData>
  <dataConsolidate>
    <dataRefs count="1">
      <dataRef name="C"/>
    </dataRefs>
  </dataConsolidate>
  <phoneticPr fontId="1" type="noConversion"/>
  <printOptions horizontalCentered="1" gridLines="1"/>
  <pageMargins left="0" right="0" top="0.75" bottom="0.75" header="0.5" footer="0.5"/>
  <pageSetup scale="83" fitToHeight="0" orientation="landscape" r:id="rId1"/>
  <headerFooter alignWithMargins="0">
    <oddFooter>&amp;L&amp;"Arial,Italic"&amp;8&amp;Z&amp;F&amp;R&amp;8&amp;P 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workbookViewId="0">
      <pane xSplit="8" ySplit="2" topLeftCell="Y24" activePane="bottomRight" state="frozen"/>
      <selection pane="topRight" activeCell="I1" sqref="I1"/>
      <selection pane="bottomLeft" activeCell="A3" sqref="A3"/>
      <selection pane="bottomRight" activeCell="AI19" sqref="AI19"/>
    </sheetView>
  </sheetViews>
  <sheetFormatPr defaultRowHeight="12.75" x14ac:dyDescent="0.2"/>
  <cols>
    <col min="2" max="2" width="17.42578125" customWidth="1"/>
    <col min="3" max="3" width="13.42578125" customWidth="1"/>
    <col min="4" max="4" width="14.85546875" customWidth="1"/>
    <col min="5" max="5" width="8.28515625" customWidth="1"/>
    <col min="6" max="6" width="7.5703125" customWidth="1"/>
    <col min="7" max="7" width="7.85546875" customWidth="1"/>
    <col min="17" max="17" width="9.7109375" customWidth="1"/>
    <col min="18" max="18" width="8" customWidth="1"/>
    <col min="19" max="19" width="9.7109375" customWidth="1"/>
  </cols>
  <sheetData>
    <row r="1" spans="1:35" x14ac:dyDescent="0.2">
      <c r="A1" s="85" t="s">
        <v>611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5" ht="90" x14ac:dyDescent="0.3">
      <c r="A2" s="3" t="s">
        <v>558</v>
      </c>
      <c r="B2" s="3" t="s">
        <v>1</v>
      </c>
      <c r="C2" s="3" t="s">
        <v>109</v>
      </c>
      <c r="D2" s="3" t="s">
        <v>110</v>
      </c>
      <c r="E2" s="3" t="s">
        <v>111</v>
      </c>
      <c r="F2" s="3" t="s">
        <v>100</v>
      </c>
      <c r="G2" s="3" t="s">
        <v>101</v>
      </c>
      <c r="H2" s="13" t="s">
        <v>557</v>
      </c>
      <c r="I2" s="4" t="s">
        <v>599</v>
      </c>
      <c r="J2" s="4" t="s">
        <v>600</v>
      </c>
      <c r="K2" s="32" t="s">
        <v>595</v>
      </c>
      <c r="L2" s="4" t="s">
        <v>601</v>
      </c>
      <c r="M2" s="4" t="s">
        <v>602</v>
      </c>
      <c r="N2" s="33" t="s">
        <v>618</v>
      </c>
      <c r="O2" s="13" t="s">
        <v>603</v>
      </c>
      <c r="P2" s="4" t="s">
        <v>604</v>
      </c>
      <c r="Q2" s="35" t="s">
        <v>596</v>
      </c>
      <c r="R2" s="35" t="s">
        <v>598</v>
      </c>
      <c r="S2" s="35" t="s">
        <v>597</v>
      </c>
      <c r="T2" s="35" t="s">
        <v>605</v>
      </c>
      <c r="U2" s="35" t="s">
        <v>606</v>
      </c>
      <c r="V2" s="35" t="s">
        <v>607</v>
      </c>
      <c r="W2" s="35" t="s">
        <v>625</v>
      </c>
      <c r="X2" s="35" t="s">
        <v>626</v>
      </c>
      <c r="Y2" s="35" t="s">
        <v>627</v>
      </c>
      <c r="Z2" s="35" t="s">
        <v>628</v>
      </c>
      <c r="AA2" s="35" t="s">
        <v>629</v>
      </c>
      <c r="AB2" s="35" t="s">
        <v>752</v>
      </c>
      <c r="AC2" s="35" t="s">
        <v>608</v>
      </c>
      <c r="AD2" s="35" t="s">
        <v>609</v>
      </c>
      <c r="AE2" s="35" t="s">
        <v>634</v>
      </c>
      <c r="AF2" s="35" t="s">
        <v>635</v>
      </c>
      <c r="AG2" s="35" t="s">
        <v>636</v>
      </c>
      <c r="AH2" s="35" t="s">
        <v>610</v>
      </c>
    </row>
    <row r="3" spans="1:35" ht="15" x14ac:dyDescent="0.3">
      <c r="A3" s="7">
        <v>1</v>
      </c>
      <c r="B3" s="22" t="s">
        <v>563</v>
      </c>
      <c r="C3" s="22" t="s">
        <v>564</v>
      </c>
      <c r="D3" s="23" t="s">
        <v>565</v>
      </c>
      <c r="E3" s="24">
        <v>33345</v>
      </c>
      <c r="F3" s="22">
        <v>90</v>
      </c>
      <c r="G3" s="25" t="s">
        <v>553</v>
      </c>
      <c r="H3" s="25">
        <f>SUM(F3+15)</f>
        <v>105</v>
      </c>
      <c r="I3" s="36">
        <v>2</v>
      </c>
      <c r="J3" s="36">
        <v>4</v>
      </c>
      <c r="K3" s="81">
        <v>16</v>
      </c>
      <c r="L3" s="36">
        <v>2</v>
      </c>
      <c r="M3" s="36">
        <v>3</v>
      </c>
      <c r="N3" s="43">
        <v>0</v>
      </c>
      <c r="O3" s="68">
        <v>3</v>
      </c>
      <c r="P3" s="69">
        <v>4</v>
      </c>
      <c r="Q3" s="70">
        <v>2</v>
      </c>
      <c r="R3" s="69">
        <v>3</v>
      </c>
      <c r="S3" s="81">
        <v>5</v>
      </c>
      <c r="T3" s="69">
        <v>3</v>
      </c>
      <c r="U3" s="69">
        <v>2</v>
      </c>
      <c r="V3" s="69">
        <v>2</v>
      </c>
      <c r="W3" s="69">
        <v>1</v>
      </c>
      <c r="X3" s="69">
        <v>1</v>
      </c>
      <c r="Y3" s="69">
        <v>1</v>
      </c>
      <c r="Z3" s="69">
        <v>1</v>
      </c>
      <c r="AA3" s="69">
        <v>1</v>
      </c>
      <c r="AB3" s="69">
        <v>5</v>
      </c>
      <c r="AC3" s="69">
        <v>0</v>
      </c>
      <c r="AD3" s="69">
        <v>2</v>
      </c>
      <c r="AE3" s="36">
        <v>2</v>
      </c>
      <c r="AF3" s="36">
        <v>0</v>
      </c>
      <c r="AG3" s="36">
        <v>3</v>
      </c>
      <c r="AH3" s="37">
        <f t="shared" ref="AH3:AH22" si="0">SUM(I3:AG3)</f>
        <v>68</v>
      </c>
      <c r="AI3" s="82">
        <v>1</v>
      </c>
    </row>
    <row r="4" spans="1:35" ht="15" x14ac:dyDescent="0.3">
      <c r="A4" s="7">
        <v>2</v>
      </c>
      <c r="B4" s="22" t="s">
        <v>239</v>
      </c>
      <c r="C4" s="22" t="s">
        <v>113</v>
      </c>
      <c r="D4" s="23" t="s">
        <v>114</v>
      </c>
      <c r="E4" s="24">
        <v>531</v>
      </c>
      <c r="F4" s="22">
        <v>222</v>
      </c>
      <c r="G4" s="25" t="s">
        <v>106</v>
      </c>
      <c r="H4" s="25">
        <f>SUM(F4+0)</f>
        <v>222</v>
      </c>
      <c r="I4" s="36">
        <v>3</v>
      </c>
      <c r="J4" s="36">
        <v>5</v>
      </c>
      <c r="K4" s="36">
        <v>8</v>
      </c>
      <c r="L4" s="36">
        <v>3</v>
      </c>
      <c r="M4" s="81">
        <v>16</v>
      </c>
      <c r="N4" s="43">
        <v>0</v>
      </c>
      <c r="O4" s="36">
        <v>2</v>
      </c>
      <c r="P4" s="69">
        <v>2</v>
      </c>
      <c r="Q4" s="81">
        <v>5</v>
      </c>
      <c r="R4" s="81">
        <v>8</v>
      </c>
      <c r="S4" s="81">
        <v>5</v>
      </c>
      <c r="T4" s="81">
        <v>8</v>
      </c>
      <c r="U4" s="70">
        <v>1</v>
      </c>
      <c r="V4" s="69">
        <v>1</v>
      </c>
      <c r="W4" s="81">
        <v>14</v>
      </c>
      <c r="X4" s="81">
        <v>14</v>
      </c>
      <c r="Y4" s="81">
        <v>14</v>
      </c>
      <c r="Z4" s="81">
        <v>14</v>
      </c>
      <c r="AA4" s="81">
        <v>14</v>
      </c>
      <c r="AB4" s="81">
        <v>14</v>
      </c>
      <c r="AC4" s="69">
        <v>0</v>
      </c>
      <c r="AD4" s="70">
        <v>1</v>
      </c>
      <c r="AE4" s="70">
        <v>5</v>
      </c>
      <c r="AF4" s="70">
        <v>5</v>
      </c>
      <c r="AG4" s="70">
        <v>0</v>
      </c>
      <c r="AH4" s="37">
        <f t="shared" si="0"/>
        <v>162</v>
      </c>
      <c r="AI4" s="82">
        <v>3</v>
      </c>
    </row>
    <row r="5" spans="1:35" ht="15" x14ac:dyDescent="0.3">
      <c r="A5" s="7">
        <v>3</v>
      </c>
      <c r="B5" s="22" t="s">
        <v>591</v>
      </c>
      <c r="C5" s="22" t="s">
        <v>630</v>
      </c>
      <c r="D5" s="23" t="s">
        <v>631</v>
      </c>
      <c r="E5" s="24">
        <v>3473</v>
      </c>
      <c r="F5" s="22" t="s">
        <v>632</v>
      </c>
      <c r="G5" s="25" t="s">
        <v>106</v>
      </c>
      <c r="H5" s="25" t="s">
        <v>632</v>
      </c>
      <c r="I5" s="81">
        <v>16</v>
      </c>
      <c r="J5" s="81">
        <v>16</v>
      </c>
      <c r="K5" s="81">
        <v>16</v>
      </c>
      <c r="L5" s="81">
        <v>16</v>
      </c>
      <c r="M5" s="36">
        <v>1</v>
      </c>
      <c r="N5" s="43">
        <v>0</v>
      </c>
      <c r="O5" s="81">
        <v>16</v>
      </c>
      <c r="P5" s="81">
        <v>16</v>
      </c>
      <c r="Q5" s="81">
        <v>5</v>
      </c>
      <c r="R5" s="36">
        <v>1</v>
      </c>
      <c r="S5" s="81">
        <v>5</v>
      </c>
      <c r="T5" s="81">
        <v>8</v>
      </c>
      <c r="U5" s="81">
        <v>8</v>
      </c>
      <c r="V5" s="81">
        <v>8</v>
      </c>
      <c r="W5" s="70">
        <v>2</v>
      </c>
      <c r="X5" s="70">
        <v>3</v>
      </c>
      <c r="Y5" s="70">
        <v>2</v>
      </c>
      <c r="Z5" s="70">
        <v>4</v>
      </c>
      <c r="AA5" s="70">
        <v>5</v>
      </c>
      <c r="AB5" s="70">
        <v>5</v>
      </c>
      <c r="AC5" s="69">
        <v>0</v>
      </c>
      <c r="AD5" s="81">
        <v>8</v>
      </c>
      <c r="AE5" s="70">
        <v>1</v>
      </c>
      <c r="AF5" s="70">
        <v>1</v>
      </c>
      <c r="AG5" s="70">
        <v>0</v>
      </c>
      <c r="AH5" s="37">
        <f t="shared" si="0"/>
        <v>163</v>
      </c>
      <c r="AI5" s="82">
        <v>4</v>
      </c>
    </row>
    <row r="6" spans="1:35" ht="15" x14ac:dyDescent="0.3">
      <c r="A6" s="7">
        <v>4</v>
      </c>
      <c r="B6" s="22" t="s">
        <v>593</v>
      </c>
      <c r="C6" s="22" t="s">
        <v>147</v>
      </c>
      <c r="D6" s="23" t="s">
        <v>594</v>
      </c>
      <c r="E6" s="24">
        <v>42178</v>
      </c>
      <c r="F6" s="22">
        <v>177</v>
      </c>
      <c r="G6" s="25" t="s">
        <v>553</v>
      </c>
      <c r="H6" s="25">
        <f>SUM(F6+15)</f>
        <v>192</v>
      </c>
      <c r="I6" s="81">
        <v>16</v>
      </c>
      <c r="J6" s="81">
        <v>16</v>
      </c>
      <c r="K6" s="81">
        <v>16</v>
      </c>
      <c r="L6" s="81">
        <v>16</v>
      </c>
      <c r="M6" s="81">
        <v>16</v>
      </c>
      <c r="N6" s="43">
        <v>0</v>
      </c>
      <c r="O6" s="81">
        <v>16</v>
      </c>
      <c r="P6" s="36">
        <v>3</v>
      </c>
      <c r="Q6" s="81">
        <v>5</v>
      </c>
      <c r="R6" s="81">
        <v>8</v>
      </c>
      <c r="S6" s="69">
        <v>5</v>
      </c>
      <c r="T6" s="81">
        <v>8</v>
      </c>
      <c r="U6" s="81">
        <v>8</v>
      </c>
      <c r="V6" s="81">
        <v>8</v>
      </c>
      <c r="W6" s="81">
        <v>14</v>
      </c>
      <c r="X6" s="81">
        <v>14</v>
      </c>
      <c r="Y6" s="81">
        <v>14</v>
      </c>
      <c r="Z6" s="81">
        <v>14</v>
      </c>
      <c r="AA6" s="81">
        <v>14</v>
      </c>
      <c r="AB6" s="81">
        <v>14</v>
      </c>
      <c r="AC6" s="69">
        <v>0</v>
      </c>
      <c r="AD6" s="81">
        <v>8</v>
      </c>
      <c r="AE6" s="70">
        <v>3</v>
      </c>
      <c r="AF6" s="70">
        <v>0</v>
      </c>
      <c r="AG6" s="70">
        <v>2</v>
      </c>
      <c r="AH6" s="37">
        <f t="shared" si="0"/>
        <v>238</v>
      </c>
      <c r="AI6" s="82">
        <v>18</v>
      </c>
    </row>
    <row r="7" spans="1:35" ht="15" x14ac:dyDescent="0.3">
      <c r="A7" s="7">
        <v>5</v>
      </c>
      <c r="B7" s="22" t="s">
        <v>584</v>
      </c>
      <c r="C7" s="22" t="s">
        <v>585</v>
      </c>
      <c r="D7" s="23" t="s">
        <v>586</v>
      </c>
      <c r="E7" s="24">
        <v>820</v>
      </c>
      <c r="F7" s="22">
        <v>219</v>
      </c>
      <c r="G7" s="25" t="s">
        <v>553</v>
      </c>
      <c r="H7" s="25">
        <f>SUM(F7+15)</f>
        <v>234</v>
      </c>
      <c r="I7" s="36">
        <v>5</v>
      </c>
      <c r="J7" s="81">
        <v>16</v>
      </c>
      <c r="K7" s="77">
        <v>11</v>
      </c>
      <c r="L7" s="36">
        <v>6</v>
      </c>
      <c r="M7" s="81">
        <v>16</v>
      </c>
      <c r="N7" s="43">
        <v>0</v>
      </c>
      <c r="O7" s="81">
        <v>16</v>
      </c>
      <c r="P7" s="69">
        <v>5</v>
      </c>
      <c r="Q7" s="70">
        <v>3</v>
      </c>
      <c r="R7" s="70">
        <v>6</v>
      </c>
      <c r="S7" s="69">
        <v>5</v>
      </c>
      <c r="T7" s="81">
        <v>8</v>
      </c>
      <c r="U7" s="81">
        <v>8</v>
      </c>
      <c r="V7" s="81">
        <v>8</v>
      </c>
      <c r="W7" s="81">
        <v>14</v>
      </c>
      <c r="X7" s="81">
        <v>14</v>
      </c>
      <c r="Y7" s="81">
        <v>14</v>
      </c>
      <c r="Z7" s="81">
        <v>14</v>
      </c>
      <c r="AA7" s="81">
        <v>14</v>
      </c>
      <c r="AB7" s="81">
        <v>14</v>
      </c>
      <c r="AC7" s="69">
        <v>0</v>
      </c>
      <c r="AD7" s="81">
        <v>8</v>
      </c>
      <c r="AE7" s="70">
        <v>6</v>
      </c>
      <c r="AF7" s="70">
        <v>0</v>
      </c>
      <c r="AG7" s="70">
        <v>4</v>
      </c>
      <c r="AH7" s="37">
        <f t="shared" si="0"/>
        <v>215</v>
      </c>
      <c r="AI7" s="82">
        <v>15</v>
      </c>
    </row>
    <row r="8" spans="1:35" ht="15" x14ac:dyDescent="0.3">
      <c r="A8" s="7">
        <v>6</v>
      </c>
      <c r="B8" s="22" t="s">
        <v>587</v>
      </c>
      <c r="C8" s="22" t="s">
        <v>589</v>
      </c>
      <c r="D8" s="23" t="s">
        <v>588</v>
      </c>
      <c r="E8" s="24">
        <v>133</v>
      </c>
      <c r="F8" s="22">
        <v>213</v>
      </c>
      <c r="G8" s="25" t="s">
        <v>553</v>
      </c>
      <c r="H8" s="25">
        <f>SUM(F8+15)</f>
        <v>228</v>
      </c>
      <c r="I8" s="81">
        <v>16</v>
      </c>
      <c r="J8" s="81">
        <v>16</v>
      </c>
      <c r="K8" s="81">
        <v>16</v>
      </c>
      <c r="L8" s="81">
        <v>16</v>
      </c>
      <c r="M8" s="81">
        <v>16</v>
      </c>
      <c r="N8" s="43">
        <v>0</v>
      </c>
      <c r="O8" s="36">
        <v>4</v>
      </c>
      <c r="P8" s="81">
        <v>16</v>
      </c>
      <c r="Q8" s="81">
        <v>5</v>
      </c>
      <c r="R8" s="36">
        <v>5</v>
      </c>
      <c r="S8" s="81">
        <v>5</v>
      </c>
      <c r="T8" s="70">
        <v>2</v>
      </c>
      <c r="U8" s="81">
        <v>8</v>
      </c>
      <c r="V8" s="81">
        <v>8</v>
      </c>
      <c r="W8" s="81">
        <v>14</v>
      </c>
      <c r="X8" s="81">
        <v>14</v>
      </c>
      <c r="Y8" s="81">
        <v>14</v>
      </c>
      <c r="Z8" s="81">
        <v>14</v>
      </c>
      <c r="AA8" s="81">
        <v>14</v>
      </c>
      <c r="AB8" s="81">
        <v>14</v>
      </c>
      <c r="AC8" s="69">
        <v>0</v>
      </c>
      <c r="AD8" s="81">
        <v>8</v>
      </c>
      <c r="AE8" s="70">
        <v>4</v>
      </c>
      <c r="AF8" s="70">
        <v>2</v>
      </c>
      <c r="AG8" s="70">
        <v>0</v>
      </c>
      <c r="AH8" s="37">
        <f t="shared" si="0"/>
        <v>231</v>
      </c>
      <c r="AI8" s="82">
        <v>17</v>
      </c>
    </row>
    <row r="9" spans="1:35" ht="15" x14ac:dyDescent="0.3">
      <c r="A9" s="7">
        <v>7</v>
      </c>
      <c r="B9" s="22" t="s">
        <v>581</v>
      </c>
      <c r="C9" s="22" t="s">
        <v>582</v>
      </c>
      <c r="D9" s="23" t="s">
        <v>583</v>
      </c>
      <c r="E9" s="24">
        <v>17</v>
      </c>
      <c r="F9" s="22">
        <v>105</v>
      </c>
      <c r="G9" s="25" t="s">
        <v>553</v>
      </c>
      <c r="H9" s="25">
        <f>SUM(F9+15)</f>
        <v>120</v>
      </c>
      <c r="I9" s="81">
        <v>16</v>
      </c>
      <c r="J9" s="36">
        <v>1</v>
      </c>
      <c r="K9" s="77">
        <v>2</v>
      </c>
      <c r="L9" s="81">
        <v>16</v>
      </c>
      <c r="M9" s="81">
        <v>16</v>
      </c>
      <c r="N9" s="43">
        <v>0</v>
      </c>
      <c r="O9" s="36">
        <v>1</v>
      </c>
      <c r="P9" s="69">
        <v>1</v>
      </c>
      <c r="Q9" s="81">
        <v>5</v>
      </c>
      <c r="R9" s="70">
        <v>2</v>
      </c>
      <c r="S9" s="81">
        <v>5</v>
      </c>
      <c r="T9" s="36">
        <v>1</v>
      </c>
      <c r="U9" s="81">
        <v>8</v>
      </c>
      <c r="V9" s="69">
        <v>3</v>
      </c>
      <c r="W9" s="36">
        <v>2</v>
      </c>
      <c r="X9" s="36">
        <v>3</v>
      </c>
      <c r="Y9" s="36">
        <v>2</v>
      </c>
      <c r="Z9" s="36">
        <v>4</v>
      </c>
      <c r="AA9" s="36">
        <v>5</v>
      </c>
      <c r="AB9" s="36">
        <v>5</v>
      </c>
      <c r="AC9" s="69">
        <v>0</v>
      </c>
      <c r="AD9" s="81">
        <v>8</v>
      </c>
      <c r="AE9" s="81">
        <v>7</v>
      </c>
      <c r="AF9" s="81">
        <v>7</v>
      </c>
      <c r="AG9" s="81">
        <v>7</v>
      </c>
      <c r="AH9" s="37">
        <f t="shared" si="0"/>
        <v>127</v>
      </c>
      <c r="AI9" s="82">
        <v>2</v>
      </c>
    </row>
    <row r="10" spans="1:35" ht="15" x14ac:dyDescent="0.3">
      <c r="A10" s="7">
        <v>8</v>
      </c>
      <c r="B10" s="22" t="s">
        <v>569</v>
      </c>
      <c r="C10" s="22" t="s">
        <v>570</v>
      </c>
      <c r="D10" s="23" t="s">
        <v>195</v>
      </c>
      <c r="E10" s="24">
        <v>186</v>
      </c>
      <c r="F10" s="22">
        <v>150</v>
      </c>
      <c r="G10" s="25" t="s">
        <v>106</v>
      </c>
      <c r="H10" s="25">
        <f>SUM(F10+0)</f>
        <v>150</v>
      </c>
      <c r="I10" s="81">
        <v>16</v>
      </c>
      <c r="J10" s="81">
        <v>16</v>
      </c>
      <c r="K10" s="81">
        <v>16</v>
      </c>
      <c r="L10" s="81">
        <v>16</v>
      </c>
      <c r="M10" s="81">
        <v>16</v>
      </c>
      <c r="N10" s="43">
        <v>0</v>
      </c>
      <c r="O10" s="81">
        <v>16</v>
      </c>
      <c r="P10" s="81">
        <v>16</v>
      </c>
      <c r="Q10" s="81">
        <v>5</v>
      </c>
      <c r="R10" s="81">
        <v>8</v>
      </c>
      <c r="S10" s="81">
        <v>5</v>
      </c>
      <c r="T10" s="81">
        <v>8</v>
      </c>
      <c r="U10" s="81">
        <v>8</v>
      </c>
      <c r="V10" s="69">
        <v>4</v>
      </c>
      <c r="W10" s="70">
        <v>3</v>
      </c>
      <c r="X10" s="70">
        <v>4</v>
      </c>
      <c r="Y10" s="70">
        <v>4</v>
      </c>
      <c r="Z10" s="70">
        <v>3</v>
      </c>
      <c r="AA10" s="70">
        <v>5</v>
      </c>
      <c r="AB10" s="70">
        <v>5</v>
      </c>
      <c r="AC10" s="69">
        <v>0</v>
      </c>
      <c r="AD10" s="81">
        <v>8</v>
      </c>
      <c r="AE10" s="81">
        <v>7</v>
      </c>
      <c r="AF10" s="81">
        <v>7</v>
      </c>
      <c r="AG10" s="81">
        <v>7</v>
      </c>
      <c r="AH10" s="37">
        <f t="shared" si="0"/>
        <v>203</v>
      </c>
      <c r="AI10" s="83">
        <v>13</v>
      </c>
    </row>
    <row r="11" spans="1:35" ht="15" x14ac:dyDescent="0.3">
      <c r="A11" s="7">
        <v>9</v>
      </c>
      <c r="B11" s="22" t="s">
        <v>572</v>
      </c>
      <c r="C11" s="27" t="s">
        <v>573</v>
      </c>
      <c r="D11" s="23" t="s">
        <v>574</v>
      </c>
      <c r="E11" s="24">
        <v>2858</v>
      </c>
      <c r="F11" s="22">
        <v>180</v>
      </c>
      <c r="G11" s="25" t="s">
        <v>553</v>
      </c>
      <c r="H11" s="25">
        <f t="shared" ref="H11:H19" si="1">SUM(F11+15)</f>
        <v>195</v>
      </c>
      <c r="I11" s="36">
        <v>6</v>
      </c>
      <c r="J11" s="36">
        <v>7</v>
      </c>
      <c r="K11" s="81">
        <v>16</v>
      </c>
      <c r="L11" s="81">
        <v>16</v>
      </c>
      <c r="M11" s="81">
        <v>16</v>
      </c>
      <c r="N11" s="43">
        <v>0</v>
      </c>
      <c r="O11" s="81">
        <v>16</v>
      </c>
      <c r="P11" s="81">
        <v>16</v>
      </c>
      <c r="Q11" s="81">
        <v>5</v>
      </c>
      <c r="R11" s="81">
        <v>8</v>
      </c>
      <c r="S11" s="81">
        <v>5</v>
      </c>
      <c r="T11" s="81">
        <v>8</v>
      </c>
      <c r="U11" s="81">
        <v>8</v>
      </c>
      <c r="V11" s="81">
        <v>8</v>
      </c>
      <c r="W11" s="70">
        <v>4</v>
      </c>
      <c r="X11" s="70">
        <v>6</v>
      </c>
      <c r="Y11" s="70">
        <v>2</v>
      </c>
      <c r="Z11" s="70">
        <v>2</v>
      </c>
      <c r="AA11" s="70">
        <v>2</v>
      </c>
      <c r="AB11" s="70">
        <v>5</v>
      </c>
      <c r="AC11" s="69">
        <v>0</v>
      </c>
      <c r="AD11" s="81">
        <v>8</v>
      </c>
      <c r="AE11" s="81">
        <v>7</v>
      </c>
      <c r="AF11" s="81">
        <v>7</v>
      </c>
      <c r="AG11" s="81">
        <v>7</v>
      </c>
      <c r="AH11" s="37">
        <f t="shared" si="0"/>
        <v>185</v>
      </c>
      <c r="AI11" s="82">
        <v>6</v>
      </c>
    </row>
    <row r="12" spans="1:35" ht="15" x14ac:dyDescent="0.3">
      <c r="A12" s="7">
        <v>10</v>
      </c>
      <c r="B12" s="22" t="s">
        <v>624</v>
      </c>
      <c r="C12" s="22" t="s">
        <v>623</v>
      </c>
      <c r="D12" s="23" t="s">
        <v>622</v>
      </c>
      <c r="E12" s="24">
        <v>202</v>
      </c>
      <c r="F12" s="22">
        <v>171</v>
      </c>
      <c r="G12" s="25" t="s">
        <v>553</v>
      </c>
      <c r="H12" s="25">
        <f t="shared" si="1"/>
        <v>186</v>
      </c>
      <c r="I12" s="81">
        <v>16</v>
      </c>
      <c r="J12" s="36">
        <v>21</v>
      </c>
      <c r="K12" s="81">
        <v>16</v>
      </c>
      <c r="L12" s="36">
        <v>4</v>
      </c>
      <c r="M12" s="81">
        <v>16</v>
      </c>
      <c r="N12" s="43">
        <v>0</v>
      </c>
      <c r="O12" s="81">
        <v>16</v>
      </c>
      <c r="P12" s="81">
        <v>16</v>
      </c>
      <c r="Q12" s="81">
        <v>5</v>
      </c>
      <c r="R12" s="81">
        <v>8</v>
      </c>
      <c r="S12" s="81">
        <v>5</v>
      </c>
      <c r="T12" s="81">
        <v>8</v>
      </c>
      <c r="U12" s="81">
        <v>8</v>
      </c>
      <c r="V12" s="81">
        <v>8</v>
      </c>
      <c r="W12" s="70">
        <v>2</v>
      </c>
      <c r="X12" s="70">
        <v>2</v>
      </c>
      <c r="Y12" s="70">
        <v>5</v>
      </c>
      <c r="Z12" s="70">
        <v>5</v>
      </c>
      <c r="AA12" s="70">
        <v>2</v>
      </c>
      <c r="AB12" s="70">
        <v>5</v>
      </c>
      <c r="AC12" s="69">
        <v>0</v>
      </c>
      <c r="AD12" s="81">
        <v>8</v>
      </c>
      <c r="AE12" s="81">
        <v>7</v>
      </c>
      <c r="AF12" s="81">
        <v>7</v>
      </c>
      <c r="AG12" s="81">
        <v>7</v>
      </c>
      <c r="AH12" s="37">
        <f t="shared" si="0"/>
        <v>197</v>
      </c>
      <c r="AI12" s="82">
        <v>9</v>
      </c>
    </row>
    <row r="13" spans="1:35" ht="15" x14ac:dyDescent="0.3">
      <c r="A13" s="7">
        <v>11</v>
      </c>
      <c r="B13" s="22" t="s">
        <v>619</v>
      </c>
      <c r="C13" s="22" t="s">
        <v>620</v>
      </c>
      <c r="D13" s="23" t="s">
        <v>621</v>
      </c>
      <c r="E13" s="24">
        <v>206</v>
      </c>
      <c r="F13" s="22">
        <v>126</v>
      </c>
      <c r="G13" s="25" t="s">
        <v>553</v>
      </c>
      <c r="H13" s="25">
        <f t="shared" si="1"/>
        <v>141</v>
      </c>
      <c r="I13" s="36">
        <v>1</v>
      </c>
      <c r="J13" s="36">
        <v>3</v>
      </c>
      <c r="K13" s="77">
        <v>1</v>
      </c>
      <c r="L13" s="36">
        <v>1</v>
      </c>
      <c r="M13" s="36">
        <v>2</v>
      </c>
      <c r="N13" s="43">
        <v>0</v>
      </c>
      <c r="O13" s="81">
        <v>16</v>
      </c>
      <c r="P13" s="81">
        <v>16</v>
      </c>
      <c r="Q13" s="81">
        <v>5</v>
      </c>
      <c r="R13" s="81">
        <v>8</v>
      </c>
      <c r="S13" s="81">
        <v>5</v>
      </c>
      <c r="T13" s="81">
        <v>8</v>
      </c>
      <c r="U13" s="81">
        <v>8</v>
      </c>
      <c r="V13" s="81">
        <v>8</v>
      </c>
      <c r="W13" s="81">
        <v>14</v>
      </c>
      <c r="X13" s="81">
        <v>14</v>
      </c>
      <c r="Y13" s="81">
        <v>14</v>
      </c>
      <c r="Z13" s="81">
        <v>14</v>
      </c>
      <c r="AA13" s="81">
        <v>14</v>
      </c>
      <c r="AB13" s="81">
        <v>14</v>
      </c>
      <c r="AC13" s="69">
        <v>0</v>
      </c>
      <c r="AD13" s="81">
        <v>8</v>
      </c>
      <c r="AE13" s="81">
        <v>7</v>
      </c>
      <c r="AF13" s="81">
        <v>7</v>
      </c>
      <c r="AG13" s="81">
        <v>7</v>
      </c>
      <c r="AH13" s="37">
        <f t="shared" si="0"/>
        <v>195</v>
      </c>
      <c r="AI13" s="82">
        <v>8</v>
      </c>
    </row>
    <row r="14" spans="1:35" ht="15" x14ac:dyDescent="0.3">
      <c r="A14" s="7">
        <v>12</v>
      </c>
      <c r="B14" s="22" t="s">
        <v>568</v>
      </c>
      <c r="C14" s="22" t="s">
        <v>561</v>
      </c>
      <c r="D14" s="23" t="s">
        <v>562</v>
      </c>
      <c r="E14" s="24">
        <v>37</v>
      </c>
      <c r="F14" s="22">
        <v>174</v>
      </c>
      <c r="G14" s="25" t="s">
        <v>553</v>
      </c>
      <c r="H14" s="25">
        <f t="shared" si="1"/>
        <v>189</v>
      </c>
      <c r="I14" s="36">
        <v>4</v>
      </c>
      <c r="J14" s="36">
        <v>6</v>
      </c>
      <c r="K14" s="81">
        <v>16</v>
      </c>
      <c r="L14" s="36">
        <v>5</v>
      </c>
      <c r="M14" s="81">
        <v>16</v>
      </c>
      <c r="N14" s="43">
        <v>0</v>
      </c>
      <c r="O14" s="81">
        <v>16</v>
      </c>
      <c r="P14" s="81">
        <v>16</v>
      </c>
      <c r="Q14" s="81">
        <v>5</v>
      </c>
      <c r="R14" s="81">
        <v>8</v>
      </c>
      <c r="S14" s="81">
        <v>5</v>
      </c>
      <c r="T14" s="81">
        <v>8</v>
      </c>
      <c r="U14" s="81">
        <v>8</v>
      </c>
      <c r="V14" s="81">
        <v>8</v>
      </c>
      <c r="W14" s="36">
        <v>3</v>
      </c>
      <c r="X14" s="36">
        <v>3</v>
      </c>
      <c r="Y14" s="36">
        <v>2</v>
      </c>
      <c r="Z14" s="36">
        <v>5</v>
      </c>
      <c r="AA14" s="36">
        <v>5</v>
      </c>
      <c r="AB14" s="36">
        <v>5</v>
      </c>
      <c r="AC14" s="69">
        <v>0</v>
      </c>
      <c r="AD14" s="81">
        <v>8</v>
      </c>
      <c r="AE14" s="81">
        <v>7</v>
      </c>
      <c r="AF14" s="81">
        <v>7</v>
      </c>
      <c r="AG14" s="81">
        <v>7</v>
      </c>
      <c r="AH14" s="37">
        <f t="shared" si="0"/>
        <v>173</v>
      </c>
      <c r="AI14" s="83">
        <v>5</v>
      </c>
    </row>
    <row r="15" spans="1:35" ht="15" x14ac:dyDescent="0.3">
      <c r="A15" s="7">
        <v>13</v>
      </c>
      <c r="B15" s="22" t="s">
        <v>227</v>
      </c>
      <c r="C15" s="22" t="s">
        <v>234</v>
      </c>
      <c r="D15" s="23" t="s">
        <v>554</v>
      </c>
      <c r="E15" s="24" t="s">
        <v>556</v>
      </c>
      <c r="F15" s="22">
        <v>126</v>
      </c>
      <c r="G15" s="25" t="s">
        <v>553</v>
      </c>
      <c r="H15" s="25">
        <f t="shared" si="1"/>
        <v>141</v>
      </c>
      <c r="I15" s="81">
        <v>16</v>
      </c>
      <c r="J15" s="36">
        <v>2</v>
      </c>
      <c r="K15" s="81">
        <v>16</v>
      </c>
      <c r="L15" s="81">
        <v>16</v>
      </c>
      <c r="M15" s="81">
        <v>16</v>
      </c>
      <c r="N15" s="43">
        <v>0</v>
      </c>
      <c r="O15" s="81">
        <v>16</v>
      </c>
      <c r="P15" s="81">
        <v>16</v>
      </c>
      <c r="Q15" s="81">
        <v>5</v>
      </c>
      <c r="R15" s="81">
        <v>8</v>
      </c>
      <c r="S15" s="81">
        <v>5</v>
      </c>
      <c r="T15" s="81">
        <v>8</v>
      </c>
      <c r="U15" s="81">
        <v>8</v>
      </c>
      <c r="V15" s="81">
        <v>8</v>
      </c>
      <c r="W15" s="81">
        <v>14</v>
      </c>
      <c r="X15" s="81">
        <v>14</v>
      </c>
      <c r="Y15" s="81">
        <v>14</v>
      </c>
      <c r="Z15" s="81">
        <v>14</v>
      </c>
      <c r="AA15" s="81">
        <v>14</v>
      </c>
      <c r="AB15" s="81">
        <v>14</v>
      </c>
      <c r="AC15" s="69">
        <v>0</v>
      </c>
      <c r="AD15" s="81">
        <v>8</v>
      </c>
      <c r="AE15" s="81">
        <v>7</v>
      </c>
      <c r="AF15" s="81">
        <v>7</v>
      </c>
      <c r="AG15" s="81">
        <v>7</v>
      </c>
      <c r="AH15" s="37">
        <f t="shared" si="0"/>
        <v>253</v>
      </c>
      <c r="AI15" s="82">
        <v>19</v>
      </c>
    </row>
    <row r="16" spans="1:35" ht="15" x14ac:dyDescent="0.3">
      <c r="A16" s="7">
        <v>14</v>
      </c>
      <c r="B16" s="22" t="s">
        <v>566</v>
      </c>
      <c r="C16" s="22" t="s">
        <v>234</v>
      </c>
      <c r="D16" s="23" t="s">
        <v>567</v>
      </c>
      <c r="E16" s="24">
        <v>128</v>
      </c>
      <c r="F16" s="22">
        <v>126</v>
      </c>
      <c r="G16" s="25" t="s">
        <v>106</v>
      </c>
      <c r="H16" s="25">
        <f t="shared" si="1"/>
        <v>141</v>
      </c>
      <c r="I16" s="81">
        <v>16</v>
      </c>
      <c r="J16" s="81">
        <v>16</v>
      </c>
      <c r="K16" s="81">
        <v>16</v>
      </c>
      <c r="L16" s="81">
        <v>16</v>
      </c>
      <c r="M16" s="81">
        <v>16</v>
      </c>
      <c r="N16" s="43">
        <v>0</v>
      </c>
      <c r="O16" s="81">
        <v>16</v>
      </c>
      <c r="P16" s="81">
        <v>16</v>
      </c>
      <c r="Q16" s="36">
        <v>1</v>
      </c>
      <c r="R16" s="81">
        <v>8</v>
      </c>
      <c r="S16" s="81">
        <v>5</v>
      </c>
      <c r="T16" s="81">
        <v>8</v>
      </c>
      <c r="U16" s="81">
        <v>8</v>
      </c>
      <c r="V16" s="81">
        <v>8</v>
      </c>
      <c r="W16" s="70">
        <v>4</v>
      </c>
      <c r="X16" s="70">
        <v>4</v>
      </c>
      <c r="Y16" s="70">
        <v>4</v>
      </c>
      <c r="Z16" s="70">
        <v>1.5</v>
      </c>
      <c r="AA16" s="70">
        <v>5</v>
      </c>
      <c r="AB16" s="70">
        <v>5</v>
      </c>
      <c r="AC16" s="69">
        <v>0</v>
      </c>
      <c r="AD16" s="81">
        <v>8</v>
      </c>
      <c r="AE16" s="81">
        <v>7</v>
      </c>
      <c r="AF16" s="81">
        <v>7</v>
      </c>
      <c r="AG16" s="81">
        <v>7</v>
      </c>
      <c r="AH16" s="37">
        <f t="shared" si="0"/>
        <v>202.5</v>
      </c>
      <c r="AI16" s="83">
        <v>12</v>
      </c>
    </row>
    <row r="17" spans="1:35" ht="15" x14ac:dyDescent="0.3">
      <c r="A17" s="7">
        <v>15</v>
      </c>
      <c r="B17" s="22" t="s">
        <v>753</v>
      </c>
      <c r="C17" s="22" t="s">
        <v>754</v>
      </c>
      <c r="D17" s="23" t="s">
        <v>755</v>
      </c>
      <c r="E17" s="24">
        <v>1350531</v>
      </c>
      <c r="F17" s="22">
        <v>147</v>
      </c>
      <c r="G17" s="25" t="s">
        <v>553</v>
      </c>
      <c r="H17" s="25">
        <f>SUM(F17+15)</f>
        <v>162</v>
      </c>
      <c r="I17" s="81">
        <v>16</v>
      </c>
      <c r="J17" s="81">
        <v>16</v>
      </c>
      <c r="K17" s="81">
        <v>16</v>
      </c>
      <c r="L17" s="81">
        <v>16</v>
      </c>
      <c r="M17" s="81">
        <v>16</v>
      </c>
      <c r="N17" s="43">
        <v>0</v>
      </c>
      <c r="O17" s="81">
        <v>16</v>
      </c>
      <c r="P17" s="81">
        <v>16</v>
      </c>
      <c r="Q17" s="81">
        <v>5</v>
      </c>
      <c r="R17" s="81">
        <v>8</v>
      </c>
      <c r="S17" s="81">
        <v>5</v>
      </c>
      <c r="T17" s="81">
        <v>8</v>
      </c>
      <c r="U17" s="81">
        <v>8</v>
      </c>
      <c r="V17" s="81">
        <v>8</v>
      </c>
      <c r="W17" s="70">
        <v>4</v>
      </c>
      <c r="X17" s="70">
        <v>5</v>
      </c>
      <c r="Y17" s="70">
        <v>5</v>
      </c>
      <c r="Z17" s="70">
        <v>5</v>
      </c>
      <c r="AA17" s="70">
        <v>5</v>
      </c>
      <c r="AB17" s="70">
        <v>5</v>
      </c>
      <c r="AC17" s="69">
        <v>0</v>
      </c>
      <c r="AD17" s="81">
        <v>8</v>
      </c>
      <c r="AE17" s="81">
        <v>7</v>
      </c>
      <c r="AF17" s="81">
        <v>7</v>
      </c>
      <c r="AG17" s="81">
        <v>7</v>
      </c>
      <c r="AH17" s="37">
        <f t="shared" si="0"/>
        <v>212</v>
      </c>
      <c r="AI17" s="82">
        <v>14</v>
      </c>
    </row>
    <row r="18" spans="1:35" ht="15" x14ac:dyDescent="0.3">
      <c r="A18" s="7">
        <v>16</v>
      </c>
      <c r="B18" s="22" t="s">
        <v>751</v>
      </c>
      <c r="C18" s="22" t="s">
        <v>380</v>
      </c>
      <c r="D18" s="23" t="s">
        <v>381</v>
      </c>
      <c r="E18" s="24">
        <v>87868</v>
      </c>
      <c r="F18" s="22">
        <v>93</v>
      </c>
      <c r="G18" s="25" t="s">
        <v>106</v>
      </c>
      <c r="H18" s="25">
        <f>SUM(F18+0)</f>
        <v>93</v>
      </c>
      <c r="I18" s="81">
        <v>16</v>
      </c>
      <c r="J18" s="81">
        <v>16</v>
      </c>
      <c r="K18" s="81">
        <v>16</v>
      </c>
      <c r="L18" s="81">
        <v>16</v>
      </c>
      <c r="M18" s="81">
        <v>16</v>
      </c>
      <c r="N18" s="43">
        <v>0</v>
      </c>
      <c r="O18" s="81">
        <v>16</v>
      </c>
      <c r="P18" s="81">
        <v>16</v>
      </c>
      <c r="Q18" s="81">
        <v>5</v>
      </c>
      <c r="R18" s="36">
        <v>4</v>
      </c>
      <c r="S18" s="81">
        <v>5</v>
      </c>
      <c r="T18" s="81">
        <v>8</v>
      </c>
      <c r="U18" s="81">
        <v>8</v>
      </c>
      <c r="V18" s="81">
        <v>8</v>
      </c>
      <c r="W18" s="36">
        <v>3</v>
      </c>
      <c r="X18" s="36">
        <v>1</v>
      </c>
      <c r="Y18" s="36">
        <v>3</v>
      </c>
      <c r="Z18" s="36">
        <v>3</v>
      </c>
      <c r="AA18" s="36">
        <v>1</v>
      </c>
      <c r="AB18" s="36">
        <v>1</v>
      </c>
      <c r="AC18" s="69">
        <v>0</v>
      </c>
      <c r="AD18" s="81">
        <v>8</v>
      </c>
      <c r="AE18" s="81">
        <v>7</v>
      </c>
      <c r="AF18" s="81">
        <v>7</v>
      </c>
      <c r="AG18" s="81">
        <v>7</v>
      </c>
      <c r="AH18" s="37">
        <f t="shared" si="0"/>
        <v>191</v>
      </c>
      <c r="AI18" s="82">
        <v>7</v>
      </c>
    </row>
    <row r="19" spans="1:35" ht="15" x14ac:dyDescent="0.3">
      <c r="A19" s="7">
        <v>17</v>
      </c>
      <c r="B19" s="22" t="s">
        <v>695</v>
      </c>
      <c r="C19" s="22" t="s">
        <v>141</v>
      </c>
      <c r="D19" s="23" t="s">
        <v>696</v>
      </c>
      <c r="E19" s="24"/>
      <c r="F19" s="22">
        <v>270</v>
      </c>
      <c r="G19" s="25" t="s">
        <v>553</v>
      </c>
      <c r="H19" s="25">
        <f t="shared" si="1"/>
        <v>285</v>
      </c>
      <c r="I19" s="81">
        <v>16</v>
      </c>
      <c r="J19" s="81">
        <v>16</v>
      </c>
      <c r="K19" s="81">
        <v>16</v>
      </c>
      <c r="L19" s="81">
        <v>16</v>
      </c>
      <c r="M19" s="81">
        <v>16</v>
      </c>
      <c r="N19" s="43">
        <v>0</v>
      </c>
      <c r="O19" s="36">
        <v>5</v>
      </c>
      <c r="P19" s="81">
        <v>16</v>
      </c>
      <c r="Q19" s="81">
        <v>5</v>
      </c>
      <c r="R19" s="81">
        <v>8</v>
      </c>
      <c r="S19" s="81">
        <v>5</v>
      </c>
      <c r="T19" s="81">
        <v>8</v>
      </c>
      <c r="U19" s="81">
        <v>8</v>
      </c>
      <c r="V19" s="81">
        <v>8</v>
      </c>
      <c r="W19" s="81">
        <v>14</v>
      </c>
      <c r="X19" s="81">
        <v>14</v>
      </c>
      <c r="Y19" s="81">
        <v>14</v>
      </c>
      <c r="Z19" s="81">
        <v>14</v>
      </c>
      <c r="AA19" s="81">
        <v>14</v>
      </c>
      <c r="AB19" s="81">
        <v>14</v>
      </c>
      <c r="AC19" s="69">
        <v>0</v>
      </c>
      <c r="AD19" s="81">
        <v>8</v>
      </c>
      <c r="AE19" s="81">
        <v>7</v>
      </c>
      <c r="AF19" s="81">
        <v>7</v>
      </c>
      <c r="AG19" s="81">
        <v>7</v>
      </c>
      <c r="AH19" s="37">
        <f t="shared" si="0"/>
        <v>256</v>
      </c>
      <c r="AI19" s="82">
        <v>20</v>
      </c>
    </row>
    <row r="20" spans="1:35" ht="15" x14ac:dyDescent="0.3">
      <c r="A20" s="7">
        <v>18</v>
      </c>
      <c r="B20" s="22" t="s">
        <v>756</v>
      </c>
      <c r="C20" s="22" t="s">
        <v>757</v>
      </c>
      <c r="D20" s="23" t="s">
        <v>758</v>
      </c>
      <c r="E20" s="24">
        <v>323</v>
      </c>
      <c r="F20" s="22">
        <v>207</v>
      </c>
      <c r="G20" s="25" t="s">
        <v>553</v>
      </c>
      <c r="H20" s="25">
        <f>SUM(F20+15)</f>
        <v>222</v>
      </c>
      <c r="I20" s="81">
        <v>16</v>
      </c>
      <c r="J20" s="81">
        <v>16</v>
      </c>
      <c r="K20" s="81">
        <v>16</v>
      </c>
      <c r="L20" s="81">
        <v>16</v>
      </c>
      <c r="M20" s="81">
        <v>16</v>
      </c>
      <c r="N20" s="43">
        <v>0</v>
      </c>
      <c r="O20" s="81">
        <v>16</v>
      </c>
      <c r="P20" s="81">
        <v>16</v>
      </c>
      <c r="Q20" s="81">
        <v>5</v>
      </c>
      <c r="R20" s="81">
        <v>8</v>
      </c>
      <c r="S20" s="81">
        <v>5</v>
      </c>
      <c r="T20" s="81">
        <v>8</v>
      </c>
      <c r="U20" s="81">
        <v>8</v>
      </c>
      <c r="V20" s="81">
        <v>8</v>
      </c>
      <c r="W20" s="36">
        <v>3</v>
      </c>
      <c r="X20" s="36">
        <v>3</v>
      </c>
      <c r="Y20" s="36">
        <v>3</v>
      </c>
      <c r="Z20" s="36">
        <v>1</v>
      </c>
      <c r="AA20" s="36">
        <v>1</v>
      </c>
      <c r="AB20" s="36">
        <v>5</v>
      </c>
      <c r="AC20" s="69">
        <v>0</v>
      </c>
      <c r="AD20" s="81">
        <v>8</v>
      </c>
      <c r="AE20" s="81">
        <v>7</v>
      </c>
      <c r="AF20" s="81">
        <v>7</v>
      </c>
      <c r="AG20" s="81">
        <v>7</v>
      </c>
      <c r="AH20" s="37">
        <f t="shared" si="0"/>
        <v>199</v>
      </c>
      <c r="AI20" s="83">
        <v>10</v>
      </c>
    </row>
    <row r="21" spans="1:35" ht="13.5" x14ac:dyDescent="0.25">
      <c r="A21" s="7">
        <v>19</v>
      </c>
      <c r="B21" s="71" t="s">
        <v>575</v>
      </c>
      <c r="C21" s="71" t="s">
        <v>576</v>
      </c>
      <c r="D21" s="72" t="s">
        <v>577</v>
      </c>
      <c r="E21" s="73">
        <v>9</v>
      </c>
      <c r="F21" s="71">
        <v>183</v>
      </c>
      <c r="G21" s="74" t="s">
        <v>553</v>
      </c>
      <c r="H21" s="74">
        <f>SUM(F21+15)</f>
        <v>198</v>
      </c>
      <c r="I21" s="81">
        <v>16</v>
      </c>
      <c r="J21" s="81">
        <v>16</v>
      </c>
      <c r="K21" s="77">
        <v>12</v>
      </c>
      <c r="L21" s="81">
        <v>16</v>
      </c>
      <c r="M21" s="81">
        <v>16</v>
      </c>
      <c r="N21" s="43">
        <v>0</v>
      </c>
      <c r="O21" s="81">
        <v>16</v>
      </c>
      <c r="P21" s="81">
        <v>16</v>
      </c>
      <c r="Q21" s="81">
        <v>5</v>
      </c>
      <c r="R21" s="81">
        <v>8</v>
      </c>
      <c r="S21" s="81">
        <v>5</v>
      </c>
      <c r="T21" s="81">
        <v>8</v>
      </c>
      <c r="U21" s="81">
        <v>8</v>
      </c>
      <c r="V21" s="81">
        <v>8</v>
      </c>
      <c r="W21" s="36">
        <v>4</v>
      </c>
      <c r="X21" s="36">
        <v>2</v>
      </c>
      <c r="Y21" s="36">
        <v>3</v>
      </c>
      <c r="Z21" s="36">
        <v>2</v>
      </c>
      <c r="AA21" s="36">
        <v>5</v>
      </c>
      <c r="AB21" s="36">
        <v>5</v>
      </c>
      <c r="AC21" s="69">
        <v>0</v>
      </c>
      <c r="AD21" s="81">
        <v>8</v>
      </c>
      <c r="AE21" s="81">
        <v>7</v>
      </c>
      <c r="AF21" s="81">
        <v>7</v>
      </c>
      <c r="AG21" s="81">
        <v>7</v>
      </c>
      <c r="AH21" s="37">
        <f t="shared" si="0"/>
        <v>200</v>
      </c>
      <c r="AI21" s="83">
        <v>11</v>
      </c>
    </row>
    <row r="22" spans="1:35" ht="13.5" x14ac:dyDescent="0.25">
      <c r="A22" s="7">
        <v>20</v>
      </c>
      <c r="B22" s="71" t="s">
        <v>759</v>
      </c>
      <c r="C22" s="71" t="s">
        <v>760</v>
      </c>
      <c r="D22" s="72" t="s">
        <v>761</v>
      </c>
      <c r="E22" s="73" t="s">
        <v>762</v>
      </c>
      <c r="F22" s="71">
        <v>243</v>
      </c>
      <c r="G22" s="74" t="s">
        <v>553</v>
      </c>
      <c r="H22" s="74">
        <f>SUM(F22+15)</f>
        <v>258</v>
      </c>
      <c r="I22" s="81">
        <v>16</v>
      </c>
      <c r="J22" s="81">
        <v>16</v>
      </c>
      <c r="K22" s="81">
        <v>16</v>
      </c>
      <c r="L22" s="81">
        <v>16</v>
      </c>
      <c r="M22" s="81">
        <v>16</v>
      </c>
      <c r="N22" s="43">
        <v>0</v>
      </c>
      <c r="O22" s="81">
        <v>16</v>
      </c>
      <c r="P22" s="81">
        <v>16</v>
      </c>
      <c r="Q22" s="81">
        <v>5</v>
      </c>
      <c r="R22" s="81">
        <v>8</v>
      </c>
      <c r="S22" s="81">
        <v>5</v>
      </c>
      <c r="T22" s="81">
        <v>8</v>
      </c>
      <c r="U22" s="81">
        <v>8</v>
      </c>
      <c r="V22" s="81">
        <v>8</v>
      </c>
      <c r="W22" s="36">
        <v>5</v>
      </c>
      <c r="X22" s="36">
        <v>6</v>
      </c>
      <c r="Y22" s="36">
        <v>6</v>
      </c>
      <c r="Z22" s="36">
        <v>6</v>
      </c>
      <c r="AA22" s="36">
        <v>6</v>
      </c>
      <c r="AB22" s="36">
        <v>5</v>
      </c>
      <c r="AC22" s="69">
        <v>0</v>
      </c>
      <c r="AD22" s="81">
        <v>8</v>
      </c>
      <c r="AE22" s="81">
        <v>7</v>
      </c>
      <c r="AF22" s="81">
        <v>7</v>
      </c>
      <c r="AG22" s="81">
        <v>7</v>
      </c>
      <c r="AH22" s="37">
        <f t="shared" si="0"/>
        <v>217</v>
      </c>
      <c r="AI22" s="82">
        <v>16</v>
      </c>
    </row>
    <row r="23" spans="1:35" ht="15" x14ac:dyDescent="0.3">
      <c r="A23" s="38">
        <v>21</v>
      </c>
      <c r="B23" s="39" t="s">
        <v>671</v>
      </c>
      <c r="C23" s="39" t="s">
        <v>679</v>
      </c>
      <c r="D23" s="40" t="s">
        <v>223</v>
      </c>
      <c r="E23" s="41">
        <v>921</v>
      </c>
      <c r="F23" s="39">
        <v>198</v>
      </c>
      <c r="G23" s="42" t="s">
        <v>553</v>
      </c>
      <c r="H23" s="42">
        <f>SUM(F23+15)</f>
        <v>213</v>
      </c>
      <c r="I23" s="78"/>
      <c r="J23" s="78"/>
      <c r="K23" s="78">
        <v>10</v>
      </c>
      <c r="L23" s="78"/>
      <c r="M23" s="78"/>
      <c r="N23" s="79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80"/>
      <c r="AI23" s="76"/>
    </row>
    <row r="24" spans="1:35" ht="13.5" x14ac:dyDescent="0.25">
      <c r="A24" s="75">
        <v>22</v>
      </c>
      <c r="B24" s="76" t="s">
        <v>676</v>
      </c>
      <c r="C24" s="76" t="s">
        <v>674</v>
      </c>
      <c r="D24" s="76" t="s">
        <v>675</v>
      </c>
      <c r="E24" s="76">
        <v>21</v>
      </c>
      <c r="F24" s="76">
        <v>69</v>
      </c>
      <c r="G24" s="42" t="s">
        <v>106</v>
      </c>
      <c r="H24" s="42">
        <f>SUM(F24+0)</f>
        <v>69</v>
      </c>
      <c r="I24" s="78"/>
      <c r="J24" s="78"/>
      <c r="K24" s="78">
        <v>6</v>
      </c>
      <c r="L24" s="78"/>
      <c r="M24" s="78"/>
      <c r="N24" s="79"/>
      <c r="O24" s="78"/>
      <c r="P24" s="78"/>
      <c r="Q24" s="78"/>
      <c r="R24" s="78"/>
      <c r="S24" s="78"/>
      <c r="T24" s="78"/>
      <c r="U24" s="78"/>
      <c r="V24" s="78"/>
      <c r="W24" s="78">
        <v>1</v>
      </c>
      <c r="X24" s="78">
        <v>2</v>
      </c>
      <c r="Y24" s="78">
        <v>1</v>
      </c>
      <c r="Z24" s="78">
        <v>1.5</v>
      </c>
      <c r="AA24" s="78">
        <v>5</v>
      </c>
      <c r="AB24" s="78">
        <v>5</v>
      </c>
      <c r="AC24" s="78"/>
      <c r="AD24" s="78"/>
      <c r="AE24" s="78"/>
      <c r="AF24" s="78"/>
      <c r="AG24" s="78"/>
      <c r="AH24" s="80"/>
      <c r="AI24" s="76"/>
    </row>
    <row r="25" spans="1:35" ht="15" x14ac:dyDescent="0.3">
      <c r="A25" s="38">
        <v>23</v>
      </c>
      <c r="B25" s="39" t="s">
        <v>571</v>
      </c>
      <c r="C25" s="39" t="s">
        <v>139</v>
      </c>
      <c r="D25" s="40" t="s">
        <v>419</v>
      </c>
      <c r="E25" s="41">
        <v>73</v>
      </c>
      <c r="F25" s="39">
        <v>159</v>
      </c>
      <c r="G25" s="42" t="s">
        <v>106</v>
      </c>
      <c r="H25" s="42">
        <f>SUM(F25+0)</f>
        <v>159</v>
      </c>
      <c r="I25" s="78"/>
      <c r="J25" s="78"/>
      <c r="K25" s="78">
        <v>13</v>
      </c>
      <c r="L25" s="78"/>
      <c r="M25" s="78"/>
      <c r="N25" s="79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6"/>
      <c r="AI25" s="76"/>
    </row>
    <row r="26" spans="1:35" ht="15" x14ac:dyDescent="0.3">
      <c r="A26" s="38">
        <v>24</v>
      </c>
      <c r="B26" s="39" t="s">
        <v>578</v>
      </c>
      <c r="C26" s="39" t="s">
        <v>579</v>
      </c>
      <c r="D26" s="40" t="s">
        <v>580</v>
      </c>
      <c r="E26" s="41">
        <v>565</v>
      </c>
      <c r="F26" s="39">
        <v>87</v>
      </c>
      <c r="G26" s="42" t="s">
        <v>101</v>
      </c>
      <c r="H26" s="42">
        <f>SUM(F26+0)</f>
        <v>87</v>
      </c>
      <c r="I26" s="78"/>
      <c r="J26" s="78"/>
      <c r="K26" s="78">
        <v>5</v>
      </c>
      <c r="L26" s="78"/>
      <c r="M26" s="78"/>
      <c r="N26" s="79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6"/>
      <c r="AI26" s="76"/>
    </row>
    <row r="27" spans="1:35" ht="15" x14ac:dyDescent="0.3">
      <c r="A27" s="38">
        <v>25</v>
      </c>
      <c r="B27" s="39" t="s">
        <v>665</v>
      </c>
      <c r="C27" s="39" t="s">
        <v>666</v>
      </c>
      <c r="D27" s="40"/>
      <c r="E27" s="41">
        <v>4081</v>
      </c>
      <c r="F27" s="39">
        <v>168</v>
      </c>
      <c r="G27" s="42" t="s">
        <v>553</v>
      </c>
      <c r="H27" s="42">
        <f>SUM(F27+15)</f>
        <v>183</v>
      </c>
      <c r="I27" s="78"/>
      <c r="J27" s="78"/>
      <c r="K27" s="78">
        <v>9</v>
      </c>
      <c r="L27" s="78"/>
      <c r="M27" s="78"/>
      <c r="N27" s="79"/>
      <c r="O27" s="78"/>
      <c r="P27" s="78"/>
      <c r="Q27" s="78"/>
      <c r="R27" s="78"/>
      <c r="S27" s="78">
        <v>5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6"/>
      <c r="AI27" s="76"/>
    </row>
    <row r="28" spans="1:35" ht="13.5" x14ac:dyDescent="0.25">
      <c r="A28" s="75">
        <v>26</v>
      </c>
      <c r="B28" s="76" t="s">
        <v>670</v>
      </c>
      <c r="C28" s="76" t="s">
        <v>96</v>
      </c>
      <c r="D28" s="76"/>
      <c r="E28" s="76">
        <v>99</v>
      </c>
      <c r="F28" s="76"/>
      <c r="G28" s="42" t="s">
        <v>553</v>
      </c>
      <c r="H28" s="42">
        <f>SUM(F28+15)</f>
        <v>15</v>
      </c>
      <c r="I28" s="78"/>
      <c r="J28" s="78"/>
      <c r="K28" s="78">
        <v>7</v>
      </c>
      <c r="L28" s="78"/>
      <c r="M28" s="78"/>
      <c r="N28" s="79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6"/>
      <c r="AI28" s="76"/>
    </row>
    <row r="29" spans="1:35" ht="13.5" x14ac:dyDescent="0.25">
      <c r="A29" s="75">
        <v>27</v>
      </c>
      <c r="B29" s="76" t="s">
        <v>667</v>
      </c>
      <c r="C29" s="76" t="s">
        <v>592</v>
      </c>
      <c r="D29" s="76" t="s">
        <v>668</v>
      </c>
      <c r="E29" s="76">
        <v>3363</v>
      </c>
      <c r="F29" s="76">
        <v>171</v>
      </c>
      <c r="G29" s="42" t="s">
        <v>553</v>
      </c>
      <c r="H29" s="42">
        <f>SUM(F29+15)</f>
        <v>186</v>
      </c>
      <c r="I29" s="78"/>
      <c r="J29" s="78"/>
      <c r="K29" s="78">
        <v>3</v>
      </c>
      <c r="L29" s="78"/>
      <c r="M29" s="78"/>
      <c r="N29" s="79"/>
      <c r="O29" s="78"/>
      <c r="P29" s="78"/>
      <c r="Q29" s="78"/>
      <c r="R29" s="78"/>
      <c r="S29" s="78">
        <v>5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6"/>
      <c r="AI29" s="76"/>
    </row>
    <row r="30" spans="1:35" ht="13.5" x14ac:dyDescent="0.25">
      <c r="A30" s="75">
        <v>28</v>
      </c>
      <c r="B30" s="76" t="s">
        <v>672</v>
      </c>
      <c r="C30" s="76" t="s">
        <v>139</v>
      </c>
      <c r="D30" s="76" t="s">
        <v>673</v>
      </c>
      <c r="E30" s="76">
        <v>17</v>
      </c>
      <c r="F30" s="76">
        <v>159</v>
      </c>
      <c r="G30" s="42" t="s">
        <v>106</v>
      </c>
      <c r="H30" s="42">
        <f>SUM(F30+0)</f>
        <v>159</v>
      </c>
      <c r="I30" s="64"/>
      <c r="J30" s="64"/>
      <c r="K30" s="78">
        <v>4</v>
      </c>
      <c r="L30" s="64"/>
      <c r="M30" s="64"/>
      <c r="N30" s="79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4"/>
    </row>
    <row r="31" spans="1:35" x14ac:dyDescent="0.2">
      <c r="A31" s="34" t="s">
        <v>612</v>
      </c>
    </row>
    <row r="32" spans="1:35" ht="13.5" x14ac:dyDescent="0.25">
      <c r="B32" s="39" t="s">
        <v>614</v>
      </c>
    </row>
    <row r="33" spans="2:2" ht="13.5" x14ac:dyDescent="0.25">
      <c r="B33" s="39" t="s">
        <v>613</v>
      </c>
    </row>
    <row r="34" spans="2:2" ht="13.5" x14ac:dyDescent="0.25">
      <c r="B34" s="39" t="s">
        <v>615</v>
      </c>
    </row>
    <row r="35" spans="2:2" ht="13.5" x14ac:dyDescent="0.25">
      <c r="B35" s="44" t="s">
        <v>616</v>
      </c>
    </row>
    <row r="36" spans="2:2" x14ac:dyDescent="0.2">
      <c r="B36" s="45" t="s">
        <v>617</v>
      </c>
    </row>
  </sheetData>
  <mergeCells count="1">
    <mergeCell ref="A1:P1"/>
  </mergeCells>
  <printOptions gridLines="1"/>
  <pageMargins left="0" right="0" top="0.25" bottom="0.25" header="0.3" footer="0.3"/>
  <pageSetup scale="41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sqref="A1:N19"/>
    </sheetView>
  </sheetViews>
  <sheetFormatPr defaultRowHeight="12.75" x14ac:dyDescent="0.2"/>
  <cols>
    <col min="1" max="1" width="15.140625" customWidth="1"/>
    <col min="2" max="2" width="17.140625" customWidth="1"/>
    <col min="3" max="3" width="14.28515625" customWidth="1"/>
  </cols>
  <sheetData>
    <row r="1" spans="1:14" ht="16.5" x14ac:dyDescent="0.35">
      <c r="A1" s="22" t="s">
        <v>642</v>
      </c>
      <c r="B1" s="22" t="s">
        <v>227</v>
      </c>
      <c r="C1" s="1"/>
      <c r="D1" s="17" t="s">
        <v>643</v>
      </c>
      <c r="E1" s="17"/>
      <c r="F1" s="17"/>
      <c r="G1" s="17"/>
      <c r="H1" s="17"/>
      <c r="I1" s="2"/>
      <c r="J1" s="1"/>
      <c r="K1" s="1"/>
      <c r="L1" s="1"/>
      <c r="M1" s="6"/>
      <c r="N1" s="5"/>
    </row>
    <row r="2" spans="1:14" ht="15" x14ac:dyDescent="0.3">
      <c r="A2" t="s">
        <v>645</v>
      </c>
      <c r="B2" s="1" t="s">
        <v>681</v>
      </c>
      <c r="C2" s="1"/>
      <c r="D2" s="10"/>
      <c r="E2" s="11"/>
      <c r="F2" s="11"/>
      <c r="G2" s="11"/>
      <c r="H2" s="11"/>
      <c r="I2" s="2"/>
      <c r="J2" s="1"/>
      <c r="K2" s="1"/>
      <c r="L2" s="1"/>
      <c r="M2" s="6"/>
      <c r="N2" s="5"/>
    </row>
    <row r="3" spans="1:14" ht="15" x14ac:dyDescent="0.3">
      <c r="A3" s="1" t="s">
        <v>646</v>
      </c>
      <c r="B3" s="1" t="s">
        <v>682</v>
      </c>
      <c r="C3" s="1"/>
      <c r="D3" s="10"/>
      <c r="E3" s="11" t="s">
        <v>687</v>
      </c>
      <c r="F3" s="11"/>
      <c r="G3" s="11"/>
      <c r="H3" s="11"/>
      <c r="I3" s="2"/>
      <c r="J3" s="1"/>
      <c r="K3" s="1"/>
      <c r="L3" s="1"/>
      <c r="M3" s="6"/>
      <c r="N3" s="5"/>
    </row>
    <row r="4" spans="1:14" ht="15" x14ac:dyDescent="0.3">
      <c r="A4" s="15" t="s">
        <v>241</v>
      </c>
      <c r="B4" s="14"/>
      <c r="C4" s="8" t="s">
        <v>555</v>
      </c>
      <c r="D4" s="20">
        <f>1.87+2.64+1.59+1.59+2.64</f>
        <v>10.33</v>
      </c>
      <c r="E4" s="8" t="s">
        <v>242</v>
      </c>
    </row>
    <row r="5" spans="1:14" ht="45" x14ac:dyDescent="0.3">
      <c r="A5" s="3" t="s">
        <v>1</v>
      </c>
      <c r="B5" s="3" t="s">
        <v>109</v>
      </c>
      <c r="C5" s="3" t="s">
        <v>110</v>
      </c>
      <c r="D5" s="3" t="s">
        <v>111</v>
      </c>
      <c r="E5" s="3" t="s">
        <v>100</v>
      </c>
      <c r="F5" s="3" t="s">
        <v>101</v>
      </c>
      <c r="G5" s="13" t="s">
        <v>557</v>
      </c>
      <c r="H5" s="55" t="s">
        <v>102</v>
      </c>
      <c r="I5" s="4" t="s">
        <v>103</v>
      </c>
      <c r="J5" s="4" t="s">
        <v>104</v>
      </c>
      <c r="K5" s="4" t="s">
        <v>108</v>
      </c>
      <c r="L5" s="4" t="s">
        <v>105</v>
      </c>
      <c r="M5" s="13" t="s">
        <v>240</v>
      </c>
      <c r="N5" s="4" t="s">
        <v>559</v>
      </c>
    </row>
    <row r="6" spans="1:14" ht="15" x14ac:dyDescent="0.3">
      <c r="A6" s="22" t="s">
        <v>239</v>
      </c>
      <c r="B6" s="22" t="s">
        <v>113</v>
      </c>
      <c r="C6" s="23" t="s">
        <v>114</v>
      </c>
      <c r="D6" s="24">
        <v>531</v>
      </c>
      <c r="E6" s="22">
        <v>222</v>
      </c>
      <c r="F6" s="25" t="s">
        <v>106</v>
      </c>
      <c r="G6" s="25">
        <f>SUM(E6+0)</f>
        <v>222</v>
      </c>
      <c r="H6" s="26">
        <v>0.41666666666666669</v>
      </c>
      <c r="I6" s="26">
        <v>0.59987268518518522</v>
      </c>
      <c r="J6" s="2">
        <f>(I6-H6)</f>
        <v>0.18320601851851853</v>
      </c>
      <c r="K6" s="2">
        <f>((D$30*G6)/86400)</f>
        <v>0</v>
      </c>
      <c r="L6" s="2">
        <f>(J6-K6)</f>
        <v>0.18320601851851853</v>
      </c>
      <c r="M6" s="29">
        <v>8</v>
      </c>
      <c r="N6" s="12"/>
    </row>
    <row r="7" spans="1:14" ht="15" x14ac:dyDescent="0.3">
      <c r="A7" s="22" t="s">
        <v>571</v>
      </c>
      <c r="B7" s="22" t="s">
        <v>677</v>
      </c>
      <c r="C7" s="23" t="s">
        <v>678</v>
      </c>
      <c r="D7" s="24">
        <v>384</v>
      </c>
      <c r="E7" s="22">
        <v>159</v>
      </c>
      <c r="F7" s="25" t="s">
        <v>553</v>
      </c>
      <c r="G7" s="25">
        <f>SUM(E7+0)</f>
        <v>159</v>
      </c>
      <c r="H7" s="26" t="s">
        <v>669</v>
      </c>
      <c r="I7" s="26" t="s">
        <v>669</v>
      </c>
      <c r="J7" s="2" t="e">
        <f t="shared" ref="J7:J18" si="0">(I7-H7)</f>
        <v>#VALUE!</v>
      </c>
      <c r="K7" s="2">
        <f>((D$30*G7)/86400)</f>
        <v>0</v>
      </c>
      <c r="L7" s="2" t="e">
        <f>(J7-K7)</f>
        <v>#VALUE!</v>
      </c>
      <c r="M7" s="29">
        <v>13</v>
      </c>
      <c r="N7" s="12"/>
    </row>
    <row r="8" spans="1:14" ht="15" x14ac:dyDescent="0.3">
      <c r="A8" s="22" t="s">
        <v>670</v>
      </c>
      <c r="B8" s="22" t="s">
        <v>96</v>
      </c>
      <c r="C8" s="23"/>
      <c r="D8" s="24">
        <v>99</v>
      </c>
      <c r="E8" s="22">
        <v>222</v>
      </c>
      <c r="F8" s="25" t="s">
        <v>106</v>
      </c>
      <c r="G8" s="25">
        <f>SUM(E8+0)</f>
        <v>222</v>
      </c>
      <c r="H8" s="26">
        <v>0.41666666666666669</v>
      </c>
      <c r="I8" s="26">
        <v>0.59450231481481486</v>
      </c>
      <c r="J8" s="2">
        <f t="shared" si="0"/>
        <v>0.17783564814814817</v>
      </c>
      <c r="K8" s="2">
        <f t="shared" ref="K8:K17" si="1">((D$30*G8)/86400)</f>
        <v>0</v>
      </c>
      <c r="L8" s="2">
        <f t="shared" ref="L8:L17" si="2">(J8-K8)</f>
        <v>0.17783564814814817</v>
      </c>
      <c r="M8" s="29">
        <v>7</v>
      </c>
      <c r="N8" s="12"/>
    </row>
    <row r="9" spans="1:14" ht="15" x14ac:dyDescent="0.3">
      <c r="A9" s="22" t="s">
        <v>619</v>
      </c>
      <c r="B9" s="22" t="s">
        <v>620</v>
      </c>
      <c r="C9" s="23" t="s">
        <v>621</v>
      </c>
      <c r="D9" s="24">
        <v>206</v>
      </c>
      <c r="E9" s="22">
        <v>126</v>
      </c>
      <c r="F9" s="25" t="s">
        <v>553</v>
      </c>
      <c r="G9" s="25">
        <f>SUM(E9+15)</f>
        <v>141</v>
      </c>
      <c r="H9" s="26">
        <v>0.41666666666666669</v>
      </c>
      <c r="I9" s="26">
        <v>0.55556712962962962</v>
      </c>
      <c r="J9" s="2">
        <f t="shared" si="0"/>
        <v>0.13890046296296293</v>
      </c>
      <c r="K9" s="2">
        <f t="shared" si="1"/>
        <v>0</v>
      </c>
      <c r="L9" s="2">
        <f t="shared" si="2"/>
        <v>0.13890046296296293</v>
      </c>
      <c r="M9" s="29">
        <v>1</v>
      </c>
      <c r="N9" s="12"/>
    </row>
    <row r="10" spans="1:14" ht="15" x14ac:dyDescent="0.3">
      <c r="A10" s="22" t="s">
        <v>581</v>
      </c>
      <c r="B10" s="22" t="s">
        <v>680</v>
      </c>
      <c r="C10" s="23" t="s">
        <v>583</v>
      </c>
      <c r="D10" s="24">
        <v>17</v>
      </c>
      <c r="E10" s="22">
        <v>81</v>
      </c>
      <c r="F10" s="25" t="s">
        <v>553</v>
      </c>
      <c r="G10" s="25">
        <f>SUM(E10+15)</f>
        <v>96</v>
      </c>
      <c r="H10" s="26">
        <v>0.41666666666666669</v>
      </c>
      <c r="I10" s="26">
        <v>0.56337962962962962</v>
      </c>
      <c r="J10" s="2">
        <f>(I10-H10)</f>
        <v>0.14671296296296293</v>
      </c>
      <c r="K10" s="2">
        <f t="shared" si="1"/>
        <v>0</v>
      </c>
      <c r="L10" s="2">
        <f t="shared" si="2"/>
        <v>0.14671296296296293</v>
      </c>
      <c r="M10" s="29">
        <v>2</v>
      </c>
      <c r="N10" s="12"/>
    </row>
    <row r="11" spans="1:14" ht="27.75" x14ac:dyDescent="0.3">
      <c r="A11" s="22" t="s">
        <v>665</v>
      </c>
      <c r="B11" s="27" t="s">
        <v>666</v>
      </c>
      <c r="C11" s="23"/>
      <c r="D11" s="24">
        <v>4081</v>
      </c>
      <c r="E11" s="22">
        <v>168</v>
      </c>
      <c r="F11" s="25" t="s">
        <v>553</v>
      </c>
      <c r="G11" s="25">
        <f>SUM(E11+15)</f>
        <v>183</v>
      </c>
      <c r="H11" s="26">
        <v>0.41666666666666669</v>
      </c>
      <c r="I11" s="26">
        <v>0.59689814814814812</v>
      </c>
      <c r="J11" s="2">
        <f t="shared" si="0"/>
        <v>0.18023148148148144</v>
      </c>
      <c r="K11" s="2">
        <f t="shared" si="1"/>
        <v>0</v>
      </c>
      <c r="L11" s="2">
        <f t="shared" si="2"/>
        <v>0.18023148148148144</v>
      </c>
      <c r="M11" s="29">
        <v>9</v>
      </c>
      <c r="N11" s="12"/>
    </row>
    <row r="12" spans="1:14" ht="15" x14ac:dyDescent="0.3">
      <c r="A12" s="22" t="s">
        <v>671</v>
      </c>
      <c r="B12" s="22" t="s">
        <v>679</v>
      </c>
      <c r="C12" s="23" t="s">
        <v>223</v>
      </c>
      <c r="D12" s="24">
        <v>921</v>
      </c>
      <c r="E12" s="22">
        <v>198</v>
      </c>
      <c r="F12" s="25" t="s">
        <v>553</v>
      </c>
      <c r="G12" s="25">
        <f>SUM(E12+15)</f>
        <v>213</v>
      </c>
      <c r="H12" s="26">
        <v>0.41666666666666669</v>
      </c>
      <c r="I12" s="26">
        <v>0.60151620370370373</v>
      </c>
      <c r="J12" s="2">
        <f t="shared" si="0"/>
        <v>0.18484953703703705</v>
      </c>
      <c r="K12" s="2">
        <f t="shared" si="1"/>
        <v>0</v>
      </c>
      <c r="L12" s="2">
        <f t="shared" si="2"/>
        <v>0.18484953703703705</v>
      </c>
      <c r="M12" s="29">
        <v>10</v>
      </c>
      <c r="N12" s="12"/>
    </row>
    <row r="13" spans="1:14" ht="15" x14ac:dyDescent="0.3">
      <c r="A13" s="22" t="s">
        <v>575</v>
      </c>
      <c r="B13" s="22" t="s">
        <v>576</v>
      </c>
      <c r="C13" s="23" t="s">
        <v>577</v>
      </c>
      <c r="D13" s="24">
        <v>9</v>
      </c>
      <c r="E13" s="22">
        <v>183</v>
      </c>
      <c r="F13" s="25" t="s">
        <v>553</v>
      </c>
      <c r="G13" s="25">
        <f>SUM(E13+15)</f>
        <v>198</v>
      </c>
      <c r="H13" s="26">
        <v>0.41666666666666669</v>
      </c>
      <c r="I13" s="26" t="s">
        <v>107</v>
      </c>
      <c r="J13" s="2" t="e">
        <f t="shared" si="0"/>
        <v>#VALUE!</v>
      </c>
      <c r="K13" s="2">
        <f t="shared" si="1"/>
        <v>0</v>
      </c>
      <c r="L13" s="2" t="e">
        <f t="shared" si="2"/>
        <v>#VALUE!</v>
      </c>
      <c r="M13" s="29">
        <v>12</v>
      </c>
      <c r="N13" s="12"/>
    </row>
    <row r="14" spans="1:14" ht="15" x14ac:dyDescent="0.3">
      <c r="A14" s="22" t="s">
        <v>672</v>
      </c>
      <c r="B14" s="22" t="s">
        <v>139</v>
      </c>
      <c r="C14" s="23" t="s">
        <v>673</v>
      </c>
      <c r="D14" s="24">
        <v>17</v>
      </c>
      <c r="E14" s="22">
        <v>159</v>
      </c>
      <c r="F14" s="25" t="s">
        <v>106</v>
      </c>
      <c r="G14" s="25">
        <f>SUM(E14+0)</f>
        <v>159</v>
      </c>
      <c r="H14" s="26">
        <v>0.41666666666666669</v>
      </c>
      <c r="I14" s="26">
        <v>0.57250000000000001</v>
      </c>
      <c r="J14" s="2">
        <f>(I14-H14)</f>
        <v>0.15583333333333332</v>
      </c>
      <c r="K14" s="2">
        <f t="shared" si="1"/>
        <v>0</v>
      </c>
      <c r="L14" s="2">
        <f t="shared" si="2"/>
        <v>0.15583333333333332</v>
      </c>
      <c r="M14" s="46">
        <v>4</v>
      </c>
      <c r="N14" s="12"/>
    </row>
    <row r="15" spans="1:14" ht="15" x14ac:dyDescent="0.3">
      <c r="A15" s="22" t="s">
        <v>578</v>
      </c>
      <c r="B15" s="22" t="s">
        <v>579</v>
      </c>
      <c r="C15" s="23" t="s">
        <v>580</v>
      </c>
      <c r="D15" s="24">
        <v>565</v>
      </c>
      <c r="E15" s="22">
        <v>87</v>
      </c>
      <c r="F15" s="25" t="s">
        <v>106</v>
      </c>
      <c r="G15" s="25">
        <f>SUM(E15+0)</f>
        <v>87</v>
      </c>
      <c r="H15" s="26">
        <v>0.41666666666666669</v>
      </c>
      <c r="I15" s="26">
        <v>0.56407407407407406</v>
      </c>
      <c r="J15" s="2">
        <f t="shared" si="0"/>
        <v>0.14740740740740738</v>
      </c>
      <c r="K15" s="2">
        <f t="shared" si="1"/>
        <v>0</v>
      </c>
      <c r="L15" s="2">
        <f t="shared" si="2"/>
        <v>0.14740740740740738</v>
      </c>
      <c r="M15" s="46">
        <v>5</v>
      </c>
      <c r="N15" s="12"/>
    </row>
    <row r="16" spans="1:14" ht="15" x14ac:dyDescent="0.3">
      <c r="A16" s="22" t="s">
        <v>584</v>
      </c>
      <c r="B16" s="22" t="s">
        <v>585</v>
      </c>
      <c r="C16" s="23" t="s">
        <v>586</v>
      </c>
      <c r="D16" s="24">
        <v>820</v>
      </c>
      <c r="E16" s="22">
        <v>222</v>
      </c>
      <c r="F16" s="25" t="s">
        <v>553</v>
      </c>
      <c r="G16" s="25">
        <f>SUM(E16+15)</f>
        <v>237</v>
      </c>
      <c r="H16" s="26">
        <v>0.41666666666666669</v>
      </c>
      <c r="I16" s="26">
        <v>0.63012731481481488</v>
      </c>
      <c r="J16" s="2">
        <f t="shared" si="0"/>
        <v>0.21346064814814819</v>
      </c>
      <c r="K16" s="2">
        <f t="shared" si="1"/>
        <v>0</v>
      </c>
      <c r="L16" s="2">
        <f t="shared" si="2"/>
        <v>0.21346064814814819</v>
      </c>
      <c r="M16" s="29">
        <v>11</v>
      </c>
      <c r="N16" s="12"/>
    </row>
    <row r="17" spans="1:14" ht="15" x14ac:dyDescent="0.3">
      <c r="A17" s="22" t="s">
        <v>667</v>
      </c>
      <c r="B17" s="22" t="s">
        <v>592</v>
      </c>
      <c r="C17" s="23" t="s">
        <v>668</v>
      </c>
      <c r="D17" s="24">
        <v>3363</v>
      </c>
      <c r="E17" s="22">
        <v>171</v>
      </c>
      <c r="F17" s="42" t="s">
        <v>553</v>
      </c>
      <c r="G17" s="42">
        <f>SUM(E17+15)</f>
        <v>186</v>
      </c>
      <c r="H17" s="26">
        <v>0.41666666666666669</v>
      </c>
      <c r="I17" s="26">
        <v>0.57523148148148151</v>
      </c>
      <c r="J17" s="2">
        <f t="shared" si="0"/>
        <v>0.15856481481481483</v>
      </c>
      <c r="K17" s="2">
        <f t="shared" si="1"/>
        <v>0</v>
      </c>
      <c r="L17" s="56">
        <f t="shared" si="2"/>
        <v>0.15856481481481483</v>
      </c>
      <c r="M17" s="46">
        <v>3</v>
      </c>
      <c r="N17" s="12"/>
    </row>
    <row r="18" spans="1:14" ht="15" x14ac:dyDescent="0.3">
      <c r="A18" s="22" t="s">
        <v>676</v>
      </c>
      <c r="B18" s="22" t="s">
        <v>674</v>
      </c>
      <c r="C18" s="23" t="s">
        <v>675</v>
      </c>
      <c r="D18" s="24">
        <v>21</v>
      </c>
      <c r="E18" s="22">
        <v>69</v>
      </c>
      <c r="F18" s="25" t="s">
        <v>106</v>
      </c>
      <c r="G18" s="25">
        <f>SUM(E18+0)</f>
        <v>69</v>
      </c>
      <c r="H18" s="26">
        <v>0.41666666666666669</v>
      </c>
      <c r="I18" s="26">
        <v>0.56527777777777777</v>
      </c>
      <c r="J18" s="2">
        <f t="shared" si="0"/>
        <v>0.14861111111111108</v>
      </c>
      <c r="K18" s="2">
        <f>((D$30*G18)/86400)</f>
        <v>0</v>
      </c>
      <c r="L18" s="2">
        <f>(J18-K18)</f>
        <v>0.14861111111111108</v>
      </c>
      <c r="M18" s="29">
        <v>6</v>
      </c>
      <c r="N18" s="12"/>
    </row>
    <row r="19" spans="1:1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9" workbookViewId="0">
      <selection activeCell="A27" sqref="A27:N69"/>
    </sheetView>
  </sheetViews>
  <sheetFormatPr defaultRowHeight="12.75" x14ac:dyDescent="0.2"/>
  <cols>
    <col min="1" max="1" width="17" customWidth="1"/>
    <col min="2" max="2" width="14.140625" customWidth="1"/>
    <col min="3" max="3" width="13.42578125" customWidth="1"/>
  </cols>
  <sheetData>
    <row r="1" spans="1:14" ht="19.5" x14ac:dyDescent="0.4">
      <c r="A1" s="1" t="s">
        <v>660</v>
      </c>
      <c r="B1" s="1"/>
      <c r="C1" s="1"/>
      <c r="D1" s="16" t="s">
        <v>638</v>
      </c>
      <c r="E1" s="16"/>
      <c r="F1" s="16"/>
      <c r="G1" s="16"/>
      <c r="H1" s="16"/>
      <c r="I1" s="2"/>
      <c r="J1" s="1"/>
      <c r="K1" s="1"/>
      <c r="L1" s="1"/>
      <c r="M1" s="6"/>
      <c r="N1" s="5"/>
    </row>
    <row r="2" spans="1:14" ht="16.5" x14ac:dyDescent="0.35">
      <c r="A2" t="s">
        <v>639</v>
      </c>
      <c r="B2" s="1"/>
      <c r="C2" s="1"/>
      <c r="D2" s="17" t="s">
        <v>637</v>
      </c>
      <c r="E2" s="17"/>
      <c r="F2" s="17"/>
      <c r="G2" s="17"/>
      <c r="H2" s="17"/>
      <c r="I2" s="2"/>
      <c r="J2" s="1"/>
      <c r="K2" s="1"/>
      <c r="L2" s="1"/>
      <c r="M2" s="6"/>
      <c r="N2" s="5"/>
    </row>
    <row r="3" spans="1:14" ht="15" x14ac:dyDescent="0.3">
      <c r="A3" t="s">
        <v>640</v>
      </c>
      <c r="B3" s="1"/>
      <c r="C3" s="1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4" ht="15" x14ac:dyDescent="0.3">
      <c r="A4" s="1" t="s">
        <v>661</v>
      </c>
      <c r="B4" s="1"/>
      <c r="C4" s="1"/>
      <c r="D4" s="28"/>
      <c r="E4" s="11"/>
      <c r="F4" s="11"/>
      <c r="G4" s="11"/>
      <c r="H4" s="11"/>
      <c r="I4" s="2"/>
      <c r="J4" s="1"/>
      <c r="K4" s="1"/>
      <c r="L4" s="1"/>
      <c r="M4" s="6"/>
      <c r="N4" s="5"/>
    </row>
    <row r="5" spans="1:14" ht="15" x14ac:dyDescent="0.3">
      <c r="A5" s="15" t="s">
        <v>241</v>
      </c>
      <c r="B5" s="14"/>
      <c r="C5" s="8" t="s">
        <v>555</v>
      </c>
      <c r="D5" s="53">
        <v>6.88</v>
      </c>
      <c r="E5" s="8" t="s">
        <v>242</v>
      </c>
    </row>
    <row r="6" spans="1:14" ht="45" x14ac:dyDescent="0.3">
      <c r="A6" s="3" t="s">
        <v>1</v>
      </c>
      <c r="B6" s="3" t="s">
        <v>109</v>
      </c>
      <c r="C6" s="3" t="s">
        <v>110</v>
      </c>
      <c r="D6" s="3" t="s">
        <v>111</v>
      </c>
      <c r="E6" s="3" t="s">
        <v>100</v>
      </c>
      <c r="F6" s="3" t="s">
        <v>101</v>
      </c>
      <c r="G6" s="13" t="s">
        <v>557</v>
      </c>
      <c r="H6" s="4" t="s">
        <v>102</v>
      </c>
      <c r="I6" s="4" t="s">
        <v>103</v>
      </c>
      <c r="J6" s="4" t="s">
        <v>104</v>
      </c>
      <c r="K6" s="4" t="s">
        <v>108</v>
      </c>
      <c r="L6" s="4" t="s">
        <v>105</v>
      </c>
      <c r="M6" s="13" t="s">
        <v>240</v>
      </c>
      <c r="N6" s="4" t="s">
        <v>559</v>
      </c>
    </row>
    <row r="7" spans="1:14" ht="15" x14ac:dyDescent="0.3">
      <c r="A7" s="22" t="s">
        <v>239</v>
      </c>
      <c r="B7" s="22" t="s">
        <v>113</v>
      </c>
      <c r="C7" s="23" t="s">
        <v>114</v>
      </c>
      <c r="D7" s="24">
        <v>531</v>
      </c>
      <c r="E7" s="22">
        <v>222</v>
      </c>
      <c r="F7" s="25" t="s">
        <v>106</v>
      </c>
      <c r="G7" s="25">
        <f>SUM(E7+0)</f>
        <v>222</v>
      </c>
      <c r="H7" s="26">
        <v>0.55149305555555561</v>
      </c>
      <c r="I7" s="21">
        <v>0.6065625</v>
      </c>
      <c r="J7" s="26">
        <f t="shared" ref="J7:J12" si="0">(I7-H7)</f>
        <v>5.5069444444444393E-2</v>
      </c>
      <c r="K7" s="26"/>
      <c r="L7" s="26"/>
      <c r="M7" s="52">
        <v>3</v>
      </c>
      <c r="N7" s="12"/>
    </row>
    <row r="8" spans="1:14" ht="15" x14ac:dyDescent="0.3">
      <c r="A8" s="22" t="s">
        <v>568</v>
      </c>
      <c r="B8" s="22" t="s">
        <v>561</v>
      </c>
      <c r="C8" s="23" t="s">
        <v>562</v>
      </c>
      <c r="D8" s="24">
        <v>37</v>
      </c>
      <c r="E8" s="22">
        <v>174</v>
      </c>
      <c r="F8" s="25" t="s">
        <v>553</v>
      </c>
      <c r="G8" s="25">
        <f>SUM(E8+15)</f>
        <v>189</v>
      </c>
      <c r="H8" s="26">
        <v>0.55412037037037043</v>
      </c>
      <c r="I8" s="21">
        <v>0.60748842592592589</v>
      </c>
      <c r="J8" s="26">
        <f t="shared" si="0"/>
        <v>5.336805555555546E-2</v>
      </c>
      <c r="K8" s="26"/>
      <c r="L8" s="26"/>
      <c r="M8" s="52">
        <v>4</v>
      </c>
      <c r="N8" s="12"/>
    </row>
    <row r="9" spans="1:14" ht="15" x14ac:dyDescent="0.3">
      <c r="A9" s="22" t="s">
        <v>563</v>
      </c>
      <c r="B9" s="22" t="s">
        <v>564</v>
      </c>
      <c r="C9" s="23" t="s">
        <v>565</v>
      </c>
      <c r="D9" s="24">
        <v>33345</v>
      </c>
      <c r="E9" s="22">
        <v>90</v>
      </c>
      <c r="F9" s="25" t="s">
        <v>553</v>
      </c>
      <c r="G9" s="25">
        <f>SUM(E9+15)</f>
        <v>105</v>
      </c>
      <c r="H9" s="26">
        <v>0.56083333333333341</v>
      </c>
      <c r="I9" s="21">
        <v>0.60613425925925923</v>
      </c>
      <c r="J9" s="26">
        <f t="shared" si="0"/>
        <v>4.5300925925925828E-2</v>
      </c>
      <c r="K9" s="26"/>
      <c r="L9" s="26"/>
      <c r="M9" s="52">
        <v>2</v>
      </c>
      <c r="N9" s="12"/>
    </row>
    <row r="10" spans="1:14" ht="15" x14ac:dyDescent="0.3">
      <c r="A10" s="22" t="s">
        <v>572</v>
      </c>
      <c r="B10" s="27" t="s">
        <v>573</v>
      </c>
      <c r="C10" s="23" t="s">
        <v>574</v>
      </c>
      <c r="D10" s="24">
        <v>2858</v>
      </c>
      <c r="E10" s="22">
        <v>180</v>
      </c>
      <c r="F10" s="25" t="s">
        <v>553</v>
      </c>
      <c r="G10" s="25">
        <f>SUM(E10+15)</f>
        <v>195</v>
      </c>
      <c r="H10" s="26">
        <v>0.55364583333333328</v>
      </c>
      <c r="I10" s="21" t="s">
        <v>107</v>
      </c>
      <c r="J10" s="26" t="e">
        <f t="shared" si="0"/>
        <v>#VALUE!</v>
      </c>
      <c r="K10" s="26"/>
      <c r="L10" s="26"/>
      <c r="M10" s="52">
        <v>6</v>
      </c>
      <c r="N10" s="12"/>
    </row>
    <row r="11" spans="1:14" ht="15" x14ac:dyDescent="0.3">
      <c r="A11" s="22" t="s">
        <v>584</v>
      </c>
      <c r="B11" s="22" t="s">
        <v>585</v>
      </c>
      <c r="C11" s="23" t="s">
        <v>586</v>
      </c>
      <c r="D11" s="24">
        <v>820</v>
      </c>
      <c r="E11" s="22">
        <v>222</v>
      </c>
      <c r="F11" s="25" t="s">
        <v>553</v>
      </c>
      <c r="G11" s="25">
        <f>SUM(E11+15)</f>
        <v>237</v>
      </c>
      <c r="H11" s="26">
        <v>0.55149305555555561</v>
      </c>
      <c r="I11" s="21">
        <v>0.61474537037037036</v>
      </c>
      <c r="J11" s="26">
        <f t="shared" si="0"/>
        <v>6.3252314814814747E-2</v>
      </c>
      <c r="K11" s="26"/>
      <c r="L11" s="26"/>
      <c r="M11" s="52">
        <v>5</v>
      </c>
      <c r="N11" s="12"/>
    </row>
    <row r="12" spans="1:14" ht="15" x14ac:dyDescent="0.3">
      <c r="A12" s="22" t="s">
        <v>619</v>
      </c>
      <c r="B12" s="22" t="s">
        <v>620</v>
      </c>
      <c r="C12" s="23" t="s">
        <v>621</v>
      </c>
      <c r="D12" s="24">
        <v>206</v>
      </c>
      <c r="E12" s="22">
        <v>126</v>
      </c>
      <c r="F12" s="25" t="s">
        <v>553</v>
      </c>
      <c r="G12" s="25">
        <f>SUM(E12+15)</f>
        <v>141</v>
      </c>
      <c r="H12" s="26">
        <v>0.55796296296296299</v>
      </c>
      <c r="I12" s="21">
        <v>0.60291666666666666</v>
      </c>
      <c r="J12" s="26">
        <f t="shared" si="0"/>
        <v>4.4953703703703662E-2</v>
      </c>
      <c r="K12" s="26"/>
      <c r="L12" s="26"/>
      <c r="M12" s="52">
        <v>1</v>
      </c>
      <c r="N12" s="12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6.5" x14ac:dyDescent="0.35">
      <c r="A14" s="19" t="s">
        <v>642</v>
      </c>
      <c r="B14" s="1" t="s">
        <v>227</v>
      </c>
      <c r="C14" s="1"/>
      <c r="D14" s="17" t="s">
        <v>644</v>
      </c>
      <c r="E14" s="17"/>
      <c r="F14" s="17"/>
      <c r="G14" s="17"/>
      <c r="H14" s="17"/>
      <c r="I14" s="2"/>
      <c r="J14" s="1"/>
      <c r="K14" s="1"/>
      <c r="L14" s="1"/>
      <c r="M14" s="6"/>
      <c r="N14" s="5"/>
    </row>
    <row r="15" spans="1:14" ht="15" x14ac:dyDescent="0.3">
      <c r="A15" t="s">
        <v>560</v>
      </c>
      <c r="B15" s="1" t="s">
        <v>662</v>
      </c>
      <c r="C15" s="1"/>
      <c r="D15" s="10"/>
      <c r="E15" s="11"/>
      <c r="F15" s="11"/>
      <c r="G15" s="11"/>
      <c r="H15" s="11"/>
      <c r="I15" s="2"/>
      <c r="J15" s="1"/>
      <c r="K15" s="1"/>
      <c r="L15" s="1"/>
      <c r="M15" s="6"/>
      <c r="N15" s="5"/>
    </row>
    <row r="16" spans="1:14" ht="15" x14ac:dyDescent="0.3">
      <c r="A16" s="1" t="s">
        <v>641</v>
      </c>
      <c r="B16" s="1" t="s">
        <v>663</v>
      </c>
      <c r="C16" s="1" t="s">
        <v>664</v>
      </c>
      <c r="D16" s="10"/>
      <c r="E16" s="11"/>
      <c r="F16" s="11" t="s">
        <v>688</v>
      </c>
      <c r="G16" s="11"/>
      <c r="H16" s="11"/>
      <c r="I16" s="2"/>
      <c r="J16" s="1"/>
      <c r="K16" s="1"/>
      <c r="L16" s="1"/>
      <c r="M16" s="6"/>
      <c r="N16" s="5"/>
    </row>
    <row r="17" spans="1:14" ht="15" x14ac:dyDescent="0.3">
      <c r="A17" s="15" t="s">
        <v>241</v>
      </c>
      <c r="B17" s="14"/>
      <c r="C17" s="8" t="s">
        <v>555</v>
      </c>
      <c r="D17" s="31">
        <f>0.62+1.1+1.1</f>
        <v>2.8200000000000003</v>
      </c>
      <c r="E17" s="8" t="s">
        <v>242</v>
      </c>
    </row>
    <row r="18" spans="1:14" ht="45" x14ac:dyDescent="0.3">
      <c r="A18" s="3" t="s">
        <v>1</v>
      </c>
      <c r="B18" s="3" t="s">
        <v>109</v>
      </c>
      <c r="C18" s="3" t="s">
        <v>110</v>
      </c>
      <c r="D18" s="3" t="s">
        <v>111</v>
      </c>
      <c r="E18" s="3" t="s">
        <v>100</v>
      </c>
      <c r="F18" s="3" t="s">
        <v>101</v>
      </c>
      <c r="G18" s="13" t="s">
        <v>557</v>
      </c>
      <c r="H18" s="4" t="s">
        <v>102</v>
      </c>
      <c r="I18" s="4" t="s">
        <v>103</v>
      </c>
      <c r="J18" s="4" t="s">
        <v>104</v>
      </c>
      <c r="K18" s="4" t="s">
        <v>108</v>
      </c>
      <c r="L18" s="4" t="s">
        <v>105</v>
      </c>
      <c r="M18" s="13" t="s">
        <v>240</v>
      </c>
      <c r="N18" s="4" t="s">
        <v>559</v>
      </c>
    </row>
    <row r="19" spans="1:14" ht="15" x14ac:dyDescent="0.3">
      <c r="A19" s="22" t="s">
        <v>239</v>
      </c>
      <c r="B19" s="22" t="s">
        <v>113</v>
      </c>
      <c r="C19" s="23" t="s">
        <v>114</v>
      </c>
      <c r="D19" s="24">
        <v>531</v>
      </c>
      <c r="E19" s="22">
        <v>222</v>
      </c>
      <c r="F19" s="25" t="s">
        <v>106</v>
      </c>
      <c r="G19" s="25">
        <f>SUM(E19+0)</f>
        <v>222</v>
      </c>
      <c r="H19" s="2">
        <v>0.54792824074074076</v>
      </c>
      <c r="I19" s="18">
        <v>0.62142361111111111</v>
      </c>
      <c r="J19" s="2">
        <f t="shared" ref="J19:J25" si="1">(I19-H19)</f>
        <v>7.349537037037035E-2</v>
      </c>
      <c r="K19" s="2">
        <f t="shared" ref="K19:K25" si="2">((D$17*G19)/86400)</f>
        <v>7.2458333333333342E-3</v>
      </c>
      <c r="L19" s="2">
        <f t="shared" ref="L19:L24" si="3">(J19-K19)</f>
        <v>6.624953703703701E-2</v>
      </c>
      <c r="M19" s="29">
        <v>5</v>
      </c>
      <c r="N19" s="12"/>
    </row>
    <row r="20" spans="1:14" ht="15" x14ac:dyDescent="0.3">
      <c r="A20" s="22" t="s">
        <v>568</v>
      </c>
      <c r="B20" s="22" t="s">
        <v>561</v>
      </c>
      <c r="C20" s="23" t="s">
        <v>562</v>
      </c>
      <c r="D20" s="24">
        <v>37</v>
      </c>
      <c r="E20" s="22">
        <v>174</v>
      </c>
      <c r="F20" s="25" t="s">
        <v>553</v>
      </c>
      <c r="G20" s="25">
        <f>SUM(E20+15)</f>
        <v>189</v>
      </c>
      <c r="H20" s="2">
        <v>0.5496064814814815</v>
      </c>
      <c r="I20" s="18">
        <v>0.64457175925925925</v>
      </c>
      <c r="J20" s="2">
        <f t="shared" si="1"/>
        <v>9.4965277777777746E-2</v>
      </c>
      <c r="K20" s="2">
        <f t="shared" si="2"/>
        <v>6.1687500000000006E-3</v>
      </c>
      <c r="L20" s="2">
        <f t="shared" si="3"/>
        <v>8.8796527777777745E-2</v>
      </c>
      <c r="M20" s="29">
        <v>6</v>
      </c>
      <c r="N20" s="12"/>
    </row>
    <row r="21" spans="1:14" ht="15" x14ac:dyDescent="0.3">
      <c r="A21" s="22" t="s">
        <v>563</v>
      </c>
      <c r="B21" s="22" t="s">
        <v>564</v>
      </c>
      <c r="C21" s="23" t="s">
        <v>565</v>
      </c>
      <c r="D21" s="24">
        <v>33345</v>
      </c>
      <c r="E21" s="22">
        <v>90</v>
      </c>
      <c r="F21" s="25" t="s">
        <v>553</v>
      </c>
      <c r="G21" s="25">
        <f>SUM(E21+15)</f>
        <v>105</v>
      </c>
      <c r="H21" s="2">
        <v>0.55388888888888888</v>
      </c>
      <c r="I21" s="18">
        <v>0.61979166666666663</v>
      </c>
      <c r="J21" s="2">
        <f t="shared" si="1"/>
        <v>6.5902777777777755E-2</v>
      </c>
      <c r="K21" s="2">
        <f t="shared" si="2"/>
        <v>3.4270833333333336E-3</v>
      </c>
      <c r="L21" s="2">
        <f t="shared" si="3"/>
        <v>6.2475694444444424E-2</v>
      </c>
      <c r="M21" s="29">
        <v>4</v>
      </c>
      <c r="N21" s="12"/>
    </row>
    <row r="22" spans="1:14" ht="15" x14ac:dyDescent="0.3">
      <c r="A22" s="22" t="s">
        <v>227</v>
      </c>
      <c r="B22" s="22" t="s">
        <v>234</v>
      </c>
      <c r="C22" s="23" t="s">
        <v>554</v>
      </c>
      <c r="D22" s="24" t="s">
        <v>556</v>
      </c>
      <c r="E22" s="22">
        <v>126</v>
      </c>
      <c r="F22" s="25" t="s">
        <v>106</v>
      </c>
      <c r="G22" s="25">
        <f>SUM(E22+0)</f>
        <v>126</v>
      </c>
      <c r="H22" s="21">
        <v>0.55282407407407408</v>
      </c>
      <c r="I22" s="18">
        <v>0.61539351851851853</v>
      </c>
      <c r="J22" s="2">
        <f t="shared" si="1"/>
        <v>6.2569444444444455E-2</v>
      </c>
      <c r="K22" s="2">
        <f t="shared" si="2"/>
        <v>4.1125000000000007E-3</v>
      </c>
      <c r="L22" s="2">
        <f t="shared" si="3"/>
        <v>5.8456944444444457E-2</v>
      </c>
      <c r="M22" s="29">
        <v>2</v>
      </c>
      <c r="N22" s="12"/>
    </row>
    <row r="23" spans="1:14" ht="15" x14ac:dyDescent="0.3">
      <c r="A23" s="22" t="s">
        <v>581</v>
      </c>
      <c r="B23" s="22" t="s">
        <v>582</v>
      </c>
      <c r="C23" s="23" t="s">
        <v>583</v>
      </c>
      <c r="D23" s="24">
        <v>17</v>
      </c>
      <c r="E23" s="22">
        <v>90</v>
      </c>
      <c r="F23" s="25" t="s">
        <v>553</v>
      </c>
      <c r="G23" s="25">
        <f>SUM(E23+15)</f>
        <v>105</v>
      </c>
      <c r="H23" s="2">
        <v>0.55465277777777777</v>
      </c>
      <c r="I23" s="18">
        <v>0.61427083333333332</v>
      </c>
      <c r="J23" s="2">
        <f t="shared" si="1"/>
        <v>5.9618055555555549E-2</v>
      </c>
      <c r="K23" s="2">
        <f t="shared" si="2"/>
        <v>3.4270833333333336E-3</v>
      </c>
      <c r="L23" s="2">
        <f t="shared" si="3"/>
        <v>5.6190972222222219E-2</v>
      </c>
      <c r="M23" s="29">
        <v>1</v>
      </c>
      <c r="N23" s="12"/>
    </row>
    <row r="24" spans="1:14" ht="15" x14ac:dyDescent="0.3">
      <c r="A24" s="22" t="s">
        <v>619</v>
      </c>
      <c r="B24" s="22" t="s">
        <v>620</v>
      </c>
      <c r="C24" s="23" t="s">
        <v>621</v>
      </c>
      <c r="D24" s="24">
        <v>206</v>
      </c>
      <c r="E24" s="22">
        <v>126</v>
      </c>
      <c r="F24" s="25" t="s">
        <v>553</v>
      </c>
      <c r="G24" s="25">
        <f>SUM(E24+15)</f>
        <v>141</v>
      </c>
      <c r="H24" s="21">
        <v>0.55206018518518518</v>
      </c>
      <c r="I24" s="18">
        <v>0.61561342592592594</v>
      </c>
      <c r="J24" s="2">
        <f t="shared" si="1"/>
        <v>6.3553240740740757E-2</v>
      </c>
      <c r="K24" s="2">
        <f t="shared" si="2"/>
        <v>4.6020833333333339E-3</v>
      </c>
      <c r="L24" s="2">
        <f t="shared" si="3"/>
        <v>5.8951157407407424E-2</v>
      </c>
      <c r="M24" s="29">
        <v>3</v>
      </c>
      <c r="N24" s="12"/>
    </row>
    <row r="25" spans="1:14" ht="15" x14ac:dyDescent="0.3">
      <c r="A25" s="22" t="s">
        <v>572</v>
      </c>
      <c r="B25" s="27" t="s">
        <v>573</v>
      </c>
      <c r="C25" s="23" t="s">
        <v>574</v>
      </c>
      <c r="D25" s="24">
        <v>2858</v>
      </c>
      <c r="E25" s="22">
        <v>180</v>
      </c>
      <c r="F25" s="25" t="s">
        <v>553</v>
      </c>
      <c r="G25" s="25">
        <f>SUM(E25+15)</f>
        <v>195</v>
      </c>
      <c r="H25" s="21">
        <v>0.5493055555555556</v>
      </c>
      <c r="I25" s="18" t="s">
        <v>107</v>
      </c>
      <c r="J25" s="2" t="e">
        <f t="shared" si="1"/>
        <v>#VALUE!</v>
      </c>
      <c r="K25" s="2">
        <f t="shared" si="2"/>
        <v>6.3645833333333341E-3</v>
      </c>
      <c r="L25" s="2"/>
      <c r="M25" s="29">
        <v>7</v>
      </c>
      <c r="N25" s="12"/>
    </row>
    <row r="26" spans="1:14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6.5" x14ac:dyDescent="0.35">
      <c r="A27" s="22" t="s">
        <v>683</v>
      </c>
      <c r="B27" s="22"/>
      <c r="C27" s="1"/>
      <c r="D27" s="17" t="s">
        <v>647</v>
      </c>
      <c r="E27" s="17"/>
      <c r="F27" s="17"/>
      <c r="G27" s="17"/>
      <c r="H27" s="17"/>
      <c r="I27" s="2"/>
      <c r="J27" s="1"/>
      <c r="K27" s="1"/>
      <c r="L27" s="1"/>
      <c r="M27" s="6"/>
      <c r="N27" s="5"/>
    </row>
    <row r="28" spans="1:14" ht="15" x14ac:dyDescent="0.3">
      <c r="A28" t="s">
        <v>590</v>
      </c>
      <c r="B28" s="1"/>
      <c r="C28" s="1"/>
      <c r="D28" s="10"/>
      <c r="E28" s="11"/>
      <c r="F28" s="11"/>
      <c r="G28" s="11"/>
      <c r="H28" s="11"/>
      <c r="I28" s="2"/>
      <c r="J28" s="1"/>
      <c r="K28" s="1"/>
      <c r="L28" s="1"/>
      <c r="M28" s="6"/>
      <c r="N28" s="5"/>
    </row>
    <row r="29" spans="1:14" ht="15" x14ac:dyDescent="0.3">
      <c r="A29" s="1" t="s">
        <v>686</v>
      </c>
      <c r="B29" s="1"/>
      <c r="C29" s="1"/>
      <c r="D29" s="10" t="s">
        <v>689</v>
      </c>
      <c r="E29" s="11"/>
      <c r="F29" s="11"/>
      <c r="G29" s="11"/>
      <c r="H29" s="11"/>
      <c r="I29" s="2"/>
      <c r="J29" s="1"/>
      <c r="K29" s="1"/>
      <c r="L29" s="1"/>
      <c r="M29" s="6"/>
      <c r="N29" s="5"/>
    </row>
    <row r="30" spans="1:14" ht="15" x14ac:dyDescent="0.3">
      <c r="A30" s="15" t="s">
        <v>241</v>
      </c>
      <c r="B30" s="14"/>
      <c r="C30" s="8" t="s">
        <v>555</v>
      </c>
      <c r="D30" s="20">
        <v>7.08</v>
      </c>
      <c r="E30" s="8" t="s">
        <v>242</v>
      </c>
    </row>
    <row r="31" spans="1:14" ht="45" x14ac:dyDescent="0.3">
      <c r="A31" s="3" t="s">
        <v>1</v>
      </c>
      <c r="B31" s="3" t="s">
        <v>109</v>
      </c>
      <c r="C31" s="3" t="s">
        <v>110</v>
      </c>
      <c r="D31" s="3" t="s">
        <v>111</v>
      </c>
      <c r="E31" s="3" t="s">
        <v>100</v>
      </c>
      <c r="F31" s="3" t="s">
        <v>101</v>
      </c>
      <c r="G31" s="13" t="s">
        <v>557</v>
      </c>
      <c r="H31" s="4" t="s">
        <v>102</v>
      </c>
      <c r="I31" s="4" t="s">
        <v>103</v>
      </c>
      <c r="J31" s="4" t="s">
        <v>104</v>
      </c>
      <c r="K31" s="4" t="s">
        <v>108</v>
      </c>
      <c r="L31" s="4" t="s">
        <v>105</v>
      </c>
      <c r="M31" s="13" t="s">
        <v>240</v>
      </c>
      <c r="N31" s="4" t="s">
        <v>559</v>
      </c>
    </row>
    <row r="32" spans="1:14" ht="15" x14ac:dyDescent="0.3">
      <c r="A32" s="22" t="s">
        <v>239</v>
      </c>
      <c r="B32" s="22" t="s">
        <v>113</v>
      </c>
      <c r="C32" s="23" t="s">
        <v>114</v>
      </c>
      <c r="D32" s="24">
        <v>531</v>
      </c>
      <c r="E32" s="22">
        <v>222</v>
      </c>
      <c r="F32" s="25" t="s">
        <v>106</v>
      </c>
      <c r="G32" s="25">
        <f>SUM(E32+0)</f>
        <v>222</v>
      </c>
      <c r="H32" s="26">
        <v>0.55177083333333332</v>
      </c>
      <c r="I32" s="26">
        <v>0.64067129629629627</v>
      </c>
      <c r="J32" s="2">
        <f t="shared" ref="J32:J37" si="4">(I32-H32)</f>
        <v>8.8900462962962945E-2</v>
      </c>
      <c r="K32" s="2">
        <f t="shared" ref="K32:K37" si="5">((D$49*G32)/86400)</f>
        <v>0</v>
      </c>
      <c r="L32" s="2">
        <f t="shared" ref="L32:L37" si="6">(J32-K32)</f>
        <v>8.8900462962962945E-2</v>
      </c>
      <c r="M32" s="29">
        <v>3</v>
      </c>
      <c r="N32" s="12"/>
    </row>
    <row r="33" spans="1:14" ht="15" x14ac:dyDescent="0.3">
      <c r="A33" s="22" t="s">
        <v>619</v>
      </c>
      <c r="B33" s="22" t="s">
        <v>620</v>
      </c>
      <c r="C33" s="23" t="s">
        <v>621</v>
      </c>
      <c r="D33" s="24">
        <v>206</v>
      </c>
      <c r="E33" s="22">
        <v>126</v>
      </c>
      <c r="F33" s="25" t="s">
        <v>553</v>
      </c>
      <c r="G33" s="25">
        <f>SUM(E33+15)</f>
        <v>141</v>
      </c>
      <c r="H33" s="26">
        <v>0.55842592592592599</v>
      </c>
      <c r="I33" s="26">
        <v>0.63510416666666669</v>
      </c>
      <c r="J33" s="2">
        <f t="shared" si="4"/>
        <v>7.66782407407407E-2</v>
      </c>
      <c r="K33" s="2">
        <f t="shared" si="5"/>
        <v>0</v>
      </c>
      <c r="L33" s="2">
        <f t="shared" si="6"/>
        <v>7.66782407407407E-2</v>
      </c>
      <c r="M33" s="29">
        <v>1</v>
      </c>
      <c r="N33" s="12"/>
    </row>
    <row r="34" spans="1:14" ht="15" x14ac:dyDescent="0.3">
      <c r="A34" s="22" t="s">
        <v>563</v>
      </c>
      <c r="B34" s="22" t="s">
        <v>564</v>
      </c>
      <c r="C34" s="23" t="s">
        <v>565</v>
      </c>
      <c r="D34" s="24">
        <v>2</v>
      </c>
      <c r="E34" s="22">
        <v>90</v>
      </c>
      <c r="F34" s="25" t="s">
        <v>553</v>
      </c>
      <c r="G34" s="25">
        <f>SUM(E34+15)</f>
        <v>105</v>
      </c>
      <c r="H34" s="26">
        <v>0.56138888888888883</v>
      </c>
      <c r="I34" s="26">
        <v>0.63825231481481481</v>
      </c>
      <c r="J34" s="2">
        <f t="shared" si="4"/>
        <v>7.6863425925925988E-2</v>
      </c>
      <c r="K34" s="2">
        <f t="shared" si="5"/>
        <v>0</v>
      </c>
      <c r="L34" s="2">
        <f t="shared" si="6"/>
        <v>7.6863425925925988E-2</v>
      </c>
      <c r="M34" s="29">
        <v>2</v>
      </c>
      <c r="N34" s="12"/>
    </row>
    <row r="35" spans="1:14" ht="15" x14ac:dyDescent="0.3">
      <c r="A35" s="22" t="s">
        <v>584</v>
      </c>
      <c r="B35" s="22" t="s">
        <v>585</v>
      </c>
      <c r="C35" s="23" t="s">
        <v>586</v>
      </c>
      <c r="D35" s="24">
        <v>820</v>
      </c>
      <c r="E35" s="22">
        <v>222</v>
      </c>
      <c r="F35" s="25" t="s">
        <v>553</v>
      </c>
      <c r="G35" s="25">
        <f>SUM(E35+15)</f>
        <v>237</v>
      </c>
      <c r="H35" s="26">
        <v>0.55054398148148154</v>
      </c>
      <c r="I35" s="26">
        <v>0.65818287037037038</v>
      </c>
      <c r="J35" s="2">
        <f t="shared" si="4"/>
        <v>0.10763888888888884</v>
      </c>
      <c r="K35" s="2">
        <f t="shared" si="5"/>
        <v>0</v>
      </c>
      <c r="L35" s="2">
        <f t="shared" si="6"/>
        <v>0.10763888888888884</v>
      </c>
      <c r="M35" s="29">
        <v>6</v>
      </c>
      <c r="N35" s="12"/>
    </row>
    <row r="36" spans="1:14" ht="15" x14ac:dyDescent="0.3">
      <c r="A36" s="22" t="s">
        <v>568</v>
      </c>
      <c r="B36" s="22" t="s">
        <v>561</v>
      </c>
      <c r="C36" s="23" t="s">
        <v>562</v>
      </c>
      <c r="D36" s="24">
        <v>37</v>
      </c>
      <c r="E36" s="22">
        <v>174</v>
      </c>
      <c r="F36" s="25" t="s">
        <v>553</v>
      </c>
      <c r="G36" s="25">
        <f>SUM(E36+15)</f>
        <v>189</v>
      </c>
      <c r="H36" s="26">
        <v>0.55449074074074078</v>
      </c>
      <c r="I36" s="26">
        <v>0.65089120370370368</v>
      </c>
      <c r="J36" s="2">
        <f t="shared" si="4"/>
        <v>9.6400462962962896E-2</v>
      </c>
      <c r="K36" s="2">
        <f t="shared" si="5"/>
        <v>0</v>
      </c>
      <c r="L36" s="2">
        <f t="shared" si="6"/>
        <v>9.6400462962962896E-2</v>
      </c>
      <c r="M36" s="29">
        <v>5</v>
      </c>
      <c r="N36" s="12"/>
    </row>
    <row r="37" spans="1:14" ht="15" x14ac:dyDescent="0.3">
      <c r="A37" s="22" t="s">
        <v>624</v>
      </c>
      <c r="B37" s="22" t="s">
        <v>623</v>
      </c>
      <c r="C37" s="23" t="s">
        <v>622</v>
      </c>
      <c r="D37" s="24">
        <v>202</v>
      </c>
      <c r="E37" s="22">
        <v>171</v>
      </c>
      <c r="F37" s="25" t="s">
        <v>553</v>
      </c>
      <c r="G37" s="25">
        <f>SUM(E37+15)</f>
        <v>186</v>
      </c>
      <c r="H37" s="26">
        <v>0.55473379629629627</v>
      </c>
      <c r="I37" s="26">
        <v>0.6498032407407407</v>
      </c>
      <c r="J37" s="2">
        <f t="shared" si="4"/>
        <v>9.5069444444444429E-2</v>
      </c>
      <c r="K37" s="2">
        <f t="shared" si="5"/>
        <v>0</v>
      </c>
      <c r="L37" s="2">
        <f t="shared" si="6"/>
        <v>9.5069444444444429E-2</v>
      </c>
      <c r="M37" s="29">
        <v>4</v>
      </c>
      <c r="N37" s="12"/>
    </row>
    <row r="38" spans="1:1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6.5" x14ac:dyDescent="0.35">
      <c r="A39" s="22" t="s">
        <v>684</v>
      </c>
      <c r="B39" s="22"/>
      <c r="C39" s="1"/>
      <c r="D39" s="17" t="s">
        <v>648</v>
      </c>
      <c r="E39" s="17"/>
      <c r="F39" s="17"/>
      <c r="G39" s="17"/>
      <c r="H39" s="17"/>
      <c r="I39" s="2"/>
      <c r="J39" s="1"/>
      <c r="K39" s="1"/>
      <c r="L39" s="1"/>
      <c r="M39" s="6"/>
      <c r="N39" s="5"/>
    </row>
    <row r="40" spans="1:14" ht="15" x14ac:dyDescent="0.3">
      <c r="A40" t="s">
        <v>640</v>
      </c>
      <c r="B40" s="1"/>
      <c r="C40" s="1"/>
      <c r="D40" s="10"/>
      <c r="E40" s="11"/>
      <c r="F40" s="11"/>
      <c r="G40" s="11"/>
      <c r="H40" s="11"/>
      <c r="I40" s="2"/>
      <c r="J40" s="1"/>
      <c r="K40" s="1"/>
      <c r="L40" s="1"/>
      <c r="M40" s="6"/>
      <c r="N40" s="5"/>
    </row>
    <row r="41" spans="1:14" ht="15" x14ac:dyDescent="0.3">
      <c r="A41" s="1" t="s">
        <v>685</v>
      </c>
      <c r="B41" s="1"/>
      <c r="C41" s="1"/>
      <c r="D41" s="10" t="s">
        <v>690</v>
      </c>
      <c r="E41" s="11"/>
      <c r="F41" s="11"/>
      <c r="G41" s="11"/>
      <c r="H41" s="11"/>
      <c r="I41" s="2"/>
      <c r="J41" s="1"/>
      <c r="K41" s="1"/>
      <c r="L41" s="1"/>
      <c r="M41" s="6"/>
      <c r="N41" s="5"/>
    </row>
    <row r="42" spans="1:14" ht="15" x14ac:dyDescent="0.3">
      <c r="A42" s="15" t="s">
        <v>241</v>
      </c>
      <c r="B42" s="14"/>
      <c r="C42" s="8" t="s">
        <v>555</v>
      </c>
      <c r="D42" s="20">
        <v>7.49</v>
      </c>
      <c r="E42" s="8" t="s">
        <v>242</v>
      </c>
    </row>
    <row r="43" spans="1:14" ht="45" x14ac:dyDescent="0.3">
      <c r="A43" s="3" t="s">
        <v>1</v>
      </c>
      <c r="B43" s="3" t="s">
        <v>109</v>
      </c>
      <c r="C43" s="3" t="s">
        <v>110</v>
      </c>
      <c r="D43" s="3" t="s">
        <v>111</v>
      </c>
      <c r="E43" s="3" t="s">
        <v>100</v>
      </c>
      <c r="F43" s="3" t="s">
        <v>101</v>
      </c>
      <c r="G43" s="13" t="s">
        <v>557</v>
      </c>
      <c r="H43" s="4" t="s">
        <v>102</v>
      </c>
      <c r="I43" s="4" t="s">
        <v>103</v>
      </c>
      <c r="J43" s="4" t="s">
        <v>104</v>
      </c>
      <c r="K43" s="4" t="s">
        <v>108</v>
      </c>
      <c r="L43" s="4" t="s">
        <v>105</v>
      </c>
      <c r="M43" s="13" t="s">
        <v>240</v>
      </c>
      <c r="N43" s="4" t="s">
        <v>559</v>
      </c>
    </row>
    <row r="44" spans="1:14" ht="15" x14ac:dyDescent="0.3">
      <c r="A44" s="22" t="s">
        <v>619</v>
      </c>
      <c r="B44" s="22" t="s">
        <v>620</v>
      </c>
      <c r="C44" s="23" t="s">
        <v>621</v>
      </c>
      <c r="D44" s="24">
        <v>206</v>
      </c>
      <c r="E44" s="22">
        <v>126</v>
      </c>
      <c r="F44" s="25" t="s">
        <v>553</v>
      </c>
      <c r="G44" s="25">
        <f>SUM(E44+15)</f>
        <v>141</v>
      </c>
      <c r="H44" s="21">
        <v>0.54166666666666663</v>
      </c>
      <c r="I44" s="21">
        <v>0.60761574074074076</v>
      </c>
      <c r="J44" s="2">
        <f>(I44-H44)</f>
        <v>6.5949074074074132E-2</v>
      </c>
      <c r="K44" s="2">
        <f>((D$61*G44)/86400)</f>
        <v>0</v>
      </c>
      <c r="L44" s="2">
        <f>(J44-K44)</f>
        <v>6.5949074074074132E-2</v>
      </c>
      <c r="M44" s="29">
        <v>2</v>
      </c>
      <c r="N44" s="12"/>
    </row>
    <row r="45" spans="1:14" ht="15" x14ac:dyDescent="0.3">
      <c r="A45" s="22" t="s">
        <v>591</v>
      </c>
      <c r="B45" s="22" t="s">
        <v>592</v>
      </c>
      <c r="C45" s="23" t="s">
        <v>361</v>
      </c>
      <c r="D45" s="24">
        <v>3473</v>
      </c>
      <c r="E45" s="22">
        <v>171</v>
      </c>
      <c r="F45" s="25" t="s">
        <v>106</v>
      </c>
      <c r="G45" s="25">
        <f>SUM(E45+0)</f>
        <v>171</v>
      </c>
      <c r="H45" s="21">
        <v>0.54166666666666663</v>
      </c>
      <c r="I45" s="21">
        <v>0.60906249999999995</v>
      </c>
      <c r="J45" s="2">
        <f>(I45-H45)</f>
        <v>6.7395833333333321E-2</v>
      </c>
      <c r="K45" s="2">
        <f>((D$61*G45)/86400)</f>
        <v>0</v>
      </c>
      <c r="L45" s="2">
        <f>(J45-K45)</f>
        <v>6.7395833333333321E-2</v>
      </c>
      <c r="M45" s="29">
        <v>1</v>
      </c>
      <c r="N45" s="12"/>
    </row>
    <row r="46" spans="1:14" ht="15" x14ac:dyDescent="0.3">
      <c r="A46" s="22" t="s">
        <v>563</v>
      </c>
      <c r="B46" s="22" t="s">
        <v>564</v>
      </c>
      <c r="C46" s="23" t="s">
        <v>565</v>
      </c>
      <c r="D46" s="24">
        <v>2</v>
      </c>
      <c r="E46" s="22">
        <v>90</v>
      </c>
      <c r="F46" s="25" t="s">
        <v>553</v>
      </c>
      <c r="G46" s="25">
        <f>SUM(E46+15)</f>
        <v>105</v>
      </c>
      <c r="H46" s="21">
        <v>0.54166666666666663</v>
      </c>
      <c r="I46" s="21">
        <v>0.60802083333333334</v>
      </c>
      <c r="J46" s="2">
        <f>(I46-H46)</f>
        <v>6.6354166666666714E-2</v>
      </c>
      <c r="K46" s="2">
        <f>((D$61*G46)/86400)</f>
        <v>0</v>
      </c>
      <c r="L46" s="2">
        <f>(J46-K46)</f>
        <v>6.6354166666666714E-2</v>
      </c>
      <c r="M46" s="29">
        <v>3</v>
      </c>
      <c r="N46" s="12"/>
    </row>
    <row r="47" spans="1:1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6.5" x14ac:dyDescent="0.35">
      <c r="A48" s="22" t="s">
        <v>693</v>
      </c>
      <c r="B48" s="22"/>
      <c r="C48" s="1"/>
      <c r="D48" s="17" t="s">
        <v>692</v>
      </c>
      <c r="E48" s="17"/>
      <c r="F48" s="17"/>
      <c r="G48" s="17"/>
      <c r="H48" s="17"/>
      <c r="I48" s="2"/>
      <c r="J48" s="1"/>
      <c r="K48" s="1"/>
      <c r="L48" s="1"/>
      <c r="M48" s="6"/>
      <c r="N48" s="5"/>
    </row>
    <row r="49" spans="1:14" ht="15" x14ac:dyDescent="0.3">
      <c r="A49" t="s">
        <v>560</v>
      </c>
      <c r="B49" s="1"/>
      <c r="C49" s="1"/>
      <c r="D49" s="10"/>
      <c r="E49" s="11"/>
      <c r="F49" s="11"/>
      <c r="G49" s="11"/>
      <c r="H49" s="11"/>
      <c r="I49" s="2"/>
      <c r="J49" s="1"/>
      <c r="K49" s="1"/>
      <c r="L49" s="1"/>
      <c r="M49" s="6"/>
      <c r="N49" s="5"/>
    </row>
    <row r="50" spans="1:14" ht="15" x14ac:dyDescent="0.3">
      <c r="A50" s="30" t="s">
        <v>694</v>
      </c>
      <c r="B50" s="30"/>
      <c r="C50" s="1"/>
      <c r="D50" s="10"/>
      <c r="E50" s="11"/>
      <c r="F50" s="11"/>
      <c r="G50" s="11"/>
      <c r="H50" s="11"/>
      <c r="I50" s="2"/>
      <c r="J50" s="1"/>
      <c r="K50" s="1"/>
      <c r="L50" s="1"/>
      <c r="M50" s="6"/>
      <c r="N50" s="5"/>
    </row>
    <row r="51" spans="1:14" ht="15" x14ac:dyDescent="0.3">
      <c r="A51" s="15" t="s">
        <v>241</v>
      </c>
      <c r="B51" s="14"/>
      <c r="C51" s="8" t="s">
        <v>555</v>
      </c>
      <c r="D51" s="31">
        <v>3.45</v>
      </c>
      <c r="E51" s="8" t="s">
        <v>242</v>
      </c>
    </row>
    <row r="52" spans="1:14" ht="45" x14ac:dyDescent="0.3">
      <c r="A52" s="3" t="s">
        <v>1</v>
      </c>
      <c r="B52" s="3" t="s">
        <v>109</v>
      </c>
      <c r="C52" s="3" t="s">
        <v>110</v>
      </c>
      <c r="D52" s="3" t="s">
        <v>111</v>
      </c>
      <c r="E52" s="3" t="s">
        <v>100</v>
      </c>
      <c r="F52" s="3" t="s">
        <v>101</v>
      </c>
      <c r="G52" s="13" t="s">
        <v>557</v>
      </c>
      <c r="H52" s="4" t="s">
        <v>102</v>
      </c>
      <c r="I52" s="4" t="s">
        <v>103</v>
      </c>
      <c r="J52" s="4" t="s">
        <v>104</v>
      </c>
      <c r="K52" s="4" t="s">
        <v>108</v>
      </c>
      <c r="L52" s="4" t="s">
        <v>105</v>
      </c>
      <c r="M52" s="13" t="s">
        <v>240</v>
      </c>
      <c r="N52" s="4" t="s">
        <v>559</v>
      </c>
    </row>
    <row r="53" spans="1:14" ht="15" x14ac:dyDescent="0.3">
      <c r="A53" s="22" t="s">
        <v>239</v>
      </c>
      <c r="B53" s="22" t="s">
        <v>113</v>
      </c>
      <c r="C53" s="23" t="s">
        <v>114</v>
      </c>
      <c r="D53" s="24">
        <v>531</v>
      </c>
      <c r="E53" s="22">
        <v>222</v>
      </c>
      <c r="F53" s="25" t="s">
        <v>106</v>
      </c>
      <c r="G53" s="25">
        <f>SUM(E53+0)</f>
        <v>222</v>
      </c>
      <c r="H53" s="21">
        <v>0.75497685185185182</v>
      </c>
      <c r="I53" s="21">
        <v>0.80616898148148142</v>
      </c>
      <c r="J53" s="2">
        <f>(I53-H53)</f>
        <v>5.1192129629629601E-2</v>
      </c>
      <c r="K53" s="2">
        <f>((D$70*G53)/86400)</f>
        <v>0</v>
      </c>
      <c r="L53" s="2">
        <f>(J53-K53)</f>
        <v>5.1192129629629601E-2</v>
      </c>
      <c r="M53" s="47">
        <v>2</v>
      </c>
      <c r="N53" s="12"/>
    </row>
    <row r="54" spans="1:14" ht="15" x14ac:dyDescent="0.3">
      <c r="A54" s="22" t="s">
        <v>695</v>
      </c>
      <c r="B54" s="22" t="s">
        <v>141</v>
      </c>
      <c r="C54" s="23" t="s">
        <v>696</v>
      </c>
      <c r="D54" s="57"/>
      <c r="E54" s="22">
        <v>270</v>
      </c>
      <c r="F54" s="25" t="s">
        <v>553</v>
      </c>
      <c r="G54" s="25">
        <f>SUM(E54+0)</f>
        <v>270</v>
      </c>
      <c r="H54" s="21">
        <v>0.7528125</v>
      </c>
      <c r="I54" s="21">
        <v>0.84930555555555554</v>
      </c>
      <c r="J54" s="2">
        <f>(I54-H54)</f>
        <v>9.649305555555554E-2</v>
      </c>
      <c r="K54" s="2">
        <f>((D$70*G54)/86400)</f>
        <v>0</v>
      </c>
      <c r="L54" s="2">
        <f>(J54-K54)</f>
        <v>9.649305555555554E-2</v>
      </c>
      <c r="M54" s="47">
        <v>5</v>
      </c>
      <c r="N54" s="12"/>
    </row>
    <row r="55" spans="1:14" ht="15" x14ac:dyDescent="0.3">
      <c r="A55" s="22" t="s">
        <v>563</v>
      </c>
      <c r="B55" s="22" t="s">
        <v>564</v>
      </c>
      <c r="C55" s="23" t="s">
        <v>565</v>
      </c>
      <c r="D55" s="24">
        <v>2</v>
      </c>
      <c r="E55" s="22">
        <v>90</v>
      </c>
      <c r="F55" s="25" t="s">
        <v>553</v>
      </c>
      <c r="G55" s="25">
        <f>SUM(E55+15)</f>
        <v>105</v>
      </c>
      <c r="H55" s="21">
        <v>0.7597222222222223</v>
      </c>
      <c r="I55" s="21">
        <v>0.8146064814814814</v>
      </c>
      <c r="J55" s="2">
        <f>(I55-H55)</f>
        <v>5.4884259259259105E-2</v>
      </c>
      <c r="K55" s="2">
        <f>((D$70*G55)/86400)</f>
        <v>0</v>
      </c>
      <c r="L55" s="2">
        <f>(J55-K55)</f>
        <v>5.4884259259259105E-2</v>
      </c>
      <c r="M55" s="47">
        <v>3</v>
      </c>
      <c r="N55" s="12"/>
    </row>
    <row r="56" spans="1:14" ht="15" x14ac:dyDescent="0.3">
      <c r="A56" s="22" t="s">
        <v>587</v>
      </c>
      <c r="B56" s="22" t="s">
        <v>589</v>
      </c>
      <c r="C56" s="23" t="s">
        <v>588</v>
      </c>
      <c r="D56" s="24">
        <v>133</v>
      </c>
      <c r="E56" s="22">
        <v>213</v>
      </c>
      <c r="F56" s="25" t="s">
        <v>553</v>
      </c>
      <c r="G56" s="25">
        <f>SUM(E56+15)</f>
        <v>228</v>
      </c>
      <c r="H56" s="21">
        <v>0.75473379629629633</v>
      </c>
      <c r="I56" s="21">
        <v>0.8332060185185185</v>
      </c>
      <c r="J56" s="2">
        <f>(I56-H56)</f>
        <v>7.8472222222222165E-2</v>
      </c>
      <c r="K56" s="2">
        <f>((D$70*G56)/86400)</f>
        <v>0</v>
      </c>
      <c r="L56" s="2">
        <f>(J56-K56)</f>
        <v>7.8472222222222165E-2</v>
      </c>
      <c r="M56" s="47">
        <v>4</v>
      </c>
      <c r="N56" s="12"/>
    </row>
    <row r="57" spans="1:14" ht="15" x14ac:dyDescent="0.3">
      <c r="A57" s="22" t="s">
        <v>581</v>
      </c>
      <c r="B57" s="22" t="s">
        <v>582</v>
      </c>
      <c r="C57" s="23" t="s">
        <v>583</v>
      </c>
      <c r="D57" s="24">
        <v>17</v>
      </c>
      <c r="E57" s="30">
        <v>81</v>
      </c>
      <c r="F57" s="25" t="s">
        <v>106</v>
      </c>
      <c r="G57" s="54">
        <f>SUM(E57+0)</f>
        <v>81</v>
      </c>
      <c r="H57" s="21">
        <v>0.76069444444444445</v>
      </c>
      <c r="I57" s="21">
        <v>0.80431712962962953</v>
      </c>
      <c r="J57" s="2">
        <f>(I57-H57)</f>
        <v>4.3622685185185084E-2</v>
      </c>
      <c r="K57" s="2">
        <f>((D$70*G57)/86400)</f>
        <v>0</v>
      </c>
      <c r="L57" s="2">
        <f>(J57-K57)</f>
        <v>4.3622685185185084E-2</v>
      </c>
      <c r="M57" s="47">
        <v>1</v>
      </c>
      <c r="N57" s="12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6.5" x14ac:dyDescent="0.35">
      <c r="A59" s="22" t="s">
        <v>693</v>
      </c>
      <c r="B59" s="22"/>
      <c r="C59" s="1"/>
      <c r="D59" s="17" t="s">
        <v>691</v>
      </c>
      <c r="E59" s="17"/>
      <c r="F59" s="17"/>
      <c r="G59" s="17"/>
      <c r="H59" s="17"/>
      <c r="I59" s="2"/>
      <c r="J59" s="1"/>
      <c r="K59" s="1"/>
      <c r="L59" s="1"/>
      <c r="M59" s="6"/>
      <c r="N59" s="5"/>
    </row>
    <row r="60" spans="1:14" ht="15" x14ac:dyDescent="0.3">
      <c r="A60" t="s">
        <v>560</v>
      </c>
      <c r="B60" s="1"/>
      <c r="C60" s="1"/>
      <c r="D60" s="10"/>
      <c r="E60" s="11"/>
      <c r="F60" s="11"/>
      <c r="G60" s="11"/>
      <c r="H60" s="11"/>
      <c r="I60" s="2"/>
      <c r="J60" s="1"/>
      <c r="K60" s="1"/>
      <c r="L60" s="1"/>
      <c r="M60" s="6"/>
      <c r="N60" s="5"/>
    </row>
    <row r="61" spans="1:14" ht="15" x14ac:dyDescent="0.3">
      <c r="A61" s="30" t="s">
        <v>697</v>
      </c>
      <c r="B61" s="30"/>
      <c r="C61" s="1"/>
      <c r="D61" s="10"/>
      <c r="E61" s="11"/>
      <c r="F61" s="11"/>
      <c r="G61" s="11"/>
      <c r="H61" s="11"/>
      <c r="I61" s="2"/>
      <c r="J61" s="1"/>
      <c r="K61" s="1"/>
      <c r="L61" s="1"/>
      <c r="M61" s="6"/>
      <c r="N61" s="5"/>
    </row>
    <row r="62" spans="1:14" ht="15" x14ac:dyDescent="0.3">
      <c r="A62" s="15" t="s">
        <v>241</v>
      </c>
      <c r="B62" s="14"/>
      <c r="C62" s="8" t="s">
        <v>555</v>
      </c>
      <c r="D62" s="31">
        <v>4.46</v>
      </c>
      <c r="E62" s="8" t="s">
        <v>242</v>
      </c>
    </row>
    <row r="63" spans="1:14" ht="45" x14ac:dyDescent="0.3">
      <c r="A63" s="3" t="s">
        <v>1</v>
      </c>
      <c r="B63" s="3" t="s">
        <v>109</v>
      </c>
      <c r="C63" s="3" t="s">
        <v>110</v>
      </c>
      <c r="D63" s="3" t="s">
        <v>111</v>
      </c>
      <c r="E63" s="3" t="s">
        <v>100</v>
      </c>
      <c r="F63" s="3" t="s">
        <v>101</v>
      </c>
      <c r="G63" s="13" t="s">
        <v>557</v>
      </c>
      <c r="H63" s="4" t="s">
        <v>102</v>
      </c>
      <c r="I63" s="4" t="s">
        <v>103</v>
      </c>
      <c r="J63" s="4" t="s">
        <v>104</v>
      </c>
      <c r="K63" s="4" t="s">
        <v>108</v>
      </c>
      <c r="L63" s="4" t="s">
        <v>105</v>
      </c>
      <c r="M63" s="13" t="s">
        <v>240</v>
      </c>
      <c r="N63" s="4" t="s">
        <v>559</v>
      </c>
    </row>
    <row r="64" spans="1:14" ht="15" x14ac:dyDescent="0.3">
      <c r="A64" s="22" t="s">
        <v>239</v>
      </c>
      <c r="B64" s="22" t="s">
        <v>113</v>
      </c>
      <c r="C64" s="23" t="s">
        <v>114</v>
      </c>
      <c r="D64" s="24">
        <v>531</v>
      </c>
      <c r="E64" s="22">
        <v>222</v>
      </c>
      <c r="F64" s="25" t="s">
        <v>106</v>
      </c>
      <c r="G64" s="25">
        <f>SUM(E64+0)</f>
        <v>222</v>
      </c>
      <c r="H64" s="21">
        <v>0.75640046296296293</v>
      </c>
      <c r="I64" s="21">
        <v>0.81562499999999993</v>
      </c>
      <c r="J64" s="2">
        <f>(I64-H64)</f>
        <v>5.9224537037037006E-2</v>
      </c>
      <c r="K64" s="2">
        <f>((D$81*G64)/86400)</f>
        <v>0</v>
      </c>
      <c r="L64" s="2">
        <f>(J64-K64)</f>
        <v>5.9224537037037006E-2</v>
      </c>
      <c r="M64" s="29">
        <v>2</v>
      </c>
      <c r="N64" s="12"/>
    </row>
    <row r="65" spans="1:14" ht="30" x14ac:dyDescent="0.3">
      <c r="A65" s="22" t="s">
        <v>563</v>
      </c>
      <c r="B65" s="22" t="s">
        <v>564</v>
      </c>
      <c r="C65" s="23" t="s">
        <v>565</v>
      </c>
      <c r="D65" s="24">
        <v>2</v>
      </c>
      <c r="E65" s="22">
        <v>90</v>
      </c>
      <c r="F65" s="25" t="s">
        <v>553</v>
      </c>
      <c r="G65" s="25">
        <f>SUM(E65+15)</f>
        <v>105</v>
      </c>
      <c r="H65" s="21">
        <v>0.76250000000000007</v>
      </c>
      <c r="I65" s="21">
        <v>0.85642361111111109</v>
      </c>
      <c r="J65" s="2">
        <f>(I65-H65)</f>
        <v>9.3923611111111027E-2</v>
      </c>
      <c r="K65" s="2">
        <f>((D$81*G65)/86400)</f>
        <v>0</v>
      </c>
      <c r="L65" s="2">
        <f>(J65-K65)</f>
        <v>9.3923611111111027E-2</v>
      </c>
      <c r="M65" s="29">
        <v>4</v>
      </c>
      <c r="N65" s="12" t="s">
        <v>698</v>
      </c>
    </row>
    <row r="66" spans="1:14" ht="15" x14ac:dyDescent="0.3">
      <c r="A66" s="22" t="s">
        <v>584</v>
      </c>
      <c r="B66" s="22" t="s">
        <v>585</v>
      </c>
      <c r="C66" s="23" t="s">
        <v>586</v>
      </c>
      <c r="D66" s="24">
        <v>820</v>
      </c>
      <c r="E66" s="22">
        <v>222</v>
      </c>
      <c r="F66" s="25" t="s">
        <v>553</v>
      </c>
      <c r="G66" s="25">
        <f>SUM(E66+15)</f>
        <v>237</v>
      </c>
      <c r="H66" s="21">
        <v>0.75640046296296293</v>
      </c>
      <c r="I66" s="21" t="s">
        <v>669</v>
      </c>
      <c r="J66" s="2" t="e">
        <f>(I66-H66)</f>
        <v>#VALUE!</v>
      </c>
      <c r="K66" s="2">
        <f>((D$81*G66)/86400)</f>
        <v>0</v>
      </c>
      <c r="L66" s="2" t="e">
        <f>(J66-K66)</f>
        <v>#VALUE!</v>
      </c>
      <c r="M66" s="29">
        <v>5</v>
      </c>
      <c r="N66" s="12"/>
    </row>
    <row r="67" spans="1:14" ht="15" x14ac:dyDescent="0.3">
      <c r="A67" s="22" t="s">
        <v>581</v>
      </c>
      <c r="B67" s="22" t="s">
        <v>582</v>
      </c>
      <c r="C67" s="23" t="s">
        <v>583</v>
      </c>
      <c r="D67" s="24">
        <v>17</v>
      </c>
      <c r="E67" s="30">
        <v>81</v>
      </c>
      <c r="F67" s="25" t="s">
        <v>106</v>
      </c>
      <c r="G67" s="54">
        <f>SUM(E67+0)</f>
        <v>81</v>
      </c>
      <c r="H67" s="21">
        <v>0.76374999999999993</v>
      </c>
      <c r="I67" s="21">
        <v>0.8119791666666667</v>
      </c>
      <c r="J67" s="2">
        <f>(I67-H67)</f>
        <v>4.8229166666666767E-2</v>
      </c>
      <c r="K67" s="2">
        <f>((D$81*G67)/86400)</f>
        <v>0</v>
      </c>
      <c r="L67" s="2">
        <f>(J67-K67)</f>
        <v>4.8229166666666767E-2</v>
      </c>
      <c r="M67" s="29">
        <v>1</v>
      </c>
      <c r="N67" s="12"/>
    </row>
    <row r="68" spans="1:14" ht="15" x14ac:dyDescent="0.3">
      <c r="A68" s="22" t="s">
        <v>593</v>
      </c>
      <c r="B68" s="22" t="s">
        <v>97</v>
      </c>
      <c r="C68" s="23" t="s">
        <v>594</v>
      </c>
      <c r="D68" s="24">
        <v>42178</v>
      </c>
      <c r="E68" s="22">
        <v>177</v>
      </c>
      <c r="F68" s="25" t="s">
        <v>553</v>
      </c>
      <c r="G68" s="25">
        <f>SUM(E68+15)</f>
        <v>192</v>
      </c>
      <c r="H68" s="21">
        <v>0.75702546296296302</v>
      </c>
      <c r="I68" s="21">
        <v>0.82638888888888884</v>
      </c>
      <c r="J68" s="2">
        <f>(I68-H68)</f>
        <v>6.9363425925925815E-2</v>
      </c>
      <c r="K68" s="2">
        <f>((D$81*G68)/86400)</f>
        <v>0</v>
      </c>
      <c r="L68" s="2">
        <f>(J68-K68)</f>
        <v>6.9363425925925815E-2</v>
      </c>
      <c r="M68" s="29">
        <v>3</v>
      </c>
      <c r="N68" s="12"/>
    </row>
    <row r="69" spans="1:1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O33"/>
    </sheetView>
  </sheetViews>
  <sheetFormatPr defaultRowHeight="12.75" x14ac:dyDescent="0.2"/>
  <cols>
    <col min="1" max="1" width="22.42578125" customWidth="1"/>
    <col min="2" max="2" width="17.5703125" customWidth="1"/>
    <col min="3" max="3" width="16.140625" customWidth="1"/>
    <col min="10" max="10" width="10.7109375" customWidth="1"/>
    <col min="12" max="12" width="12" customWidth="1"/>
  </cols>
  <sheetData>
    <row r="1" spans="1:15" ht="19.5" x14ac:dyDescent="0.4">
      <c r="A1" s="1" t="s">
        <v>709</v>
      </c>
      <c r="B1" s="1"/>
      <c r="C1" s="1"/>
      <c r="D1" s="16" t="s">
        <v>710</v>
      </c>
      <c r="E1" s="16"/>
      <c r="F1" s="16"/>
      <c r="G1" s="16"/>
      <c r="H1" s="16"/>
      <c r="I1" s="2"/>
      <c r="J1" s="1"/>
      <c r="K1" s="1"/>
      <c r="L1" s="1"/>
      <c r="M1" s="6"/>
      <c r="N1" s="5"/>
    </row>
    <row r="2" spans="1:15" ht="16.5" x14ac:dyDescent="0.35">
      <c r="A2" t="s">
        <v>711</v>
      </c>
      <c r="B2" s="1"/>
      <c r="C2" s="1"/>
      <c r="D2" s="17" t="s">
        <v>712</v>
      </c>
      <c r="E2" s="17"/>
      <c r="F2" s="17"/>
      <c r="G2" s="17"/>
      <c r="H2" s="17"/>
      <c r="I2" s="2"/>
      <c r="J2" s="1"/>
      <c r="K2" s="1"/>
      <c r="L2" s="1"/>
      <c r="M2" s="6"/>
      <c r="N2" s="5"/>
    </row>
    <row r="3" spans="1:15" ht="15" x14ac:dyDescent="0.3">
      <c r="A3" t="s">
        <v>713</v>
      </c>
      <c r="B3" s="1"/>
      <c r="C3" s="1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5" ht="15" x14ac:dyDescent="0.3">
      <c r="A4" s="1" t="s">
        <v>714</v>
      </c>
      <c r="B4" s="1"/>
      <c r="C4" s="1"/>
      <c r="D4" s="28"/>
      <c r="E4" s="11"/>
      <c r="F4" s="11"/>
      <c r="G4" s="11"/>
      <c r="H4" s="11"/>
      <c r="I4" s="2"/>
      <c r="J4" s="1"/>
      <c r="K4" s="1"/>
      <c r="L4" s="1"/>
      <c r="M4" s="6"/>
      <c r="N4" s="5"/>
    </row>
    <row r="5" spans="1:15" ht="15" x14ac:dyDescent="0.3">
      <c r="A5" s="15" t="s">
        <v>241</v>
      </c>
      <c r="B5" s="14"/>
      <c r="C5" s="8" t="s">
        <v>555</v>
      </c>
      <c r="D5" s="31">
        <v>1.44</v>
      </c>
      <c r="E5" s="8" t="s">
        <v>715</v>
      </c>
    </row>
    <row r="6" spans="1:15" ht="45" x14ac:dyDescent="0.3">
      <c r="A6" s="3" t="s">
        <v>1</v>
      </c>
      <c r="B6" s="3" t="s">
        <v>109</v>
      </c>
      <c r="C6" s="3" t="s">
        <v>110</v>
      </c>
      <c r="D6" s="3" t="s">
        <v>111</v>
      </c>
      <c r="E6" s="3" t="s">
        <v>100</v>
      </c>
      <c r="F6" s="3" t="s">
        <v>101</v>
      </c>
      <c r="G6" s="13" t="s">
        <v>557</v>
      </c>
      <c r="H6" s="4" t="s">
        <v>102</v>
      </c>
      <c r="I6" s="4" t="s">
        <v>103</v>
      </c>
      <c r="J6" s="4" t="s">
        <v>104</v>
      </c>
      <c r="K6" s="4" t="s">
        <v>108</v>
      </c>
      <c r="L6" s="4" t="s">
        <v>105</v>
      </c>
      <c r="M6" s="13" t="s">
        <v>240</v>
      </c>
      <c r="N6" s="4" t="s">
        <v>716</v>
      </c>
      <c r="O6" s="4"/>
    </row>
    <row r="7" spans="1:15" ht="15" x14ac:dyDescent="0.3">
      <c r="A7" s="22" t="s">
        <v>717</v>
      </c>
      <c r="B7" s="22" t="s">
        <v>718</v>
      </c>
      <c r="C7" s="23" t="s">
        <v>719</v>
      </c>
      <c r="D7" s="24">
        <v>21</v>
      </c>
      <c r="E7" s="22">
        <v>69</v>
      </c>
      <c r="F7" s="25" t="s">
        <v>106</v>
      </c>
      <c r="G7" s="25">
        <f>SUM(E7+0)</f>
        <v>69</v>
      </c>
      <c r="H7" s="26">
        <v>0.50138888888888888</v>
      </c>
      <c r="I7" s="26">
        <v>0.52295138888888892</v>
      </c>
      <c r="J7" s="26">
        <f>(I7-H7)</f>
        <v>2.156250000000004E-2</v>
      </c>
      <c r="K7" s="26">
        <f>((D$5*G7)/86400)</f>
        <v>1.15E-3</v>
      </c>
      <c r="L7" s="26">
        <f>(J7-K7)</f>
        <v>2.0412500000000042E-2</v>
      </c>
      <c r="M7" s="29">
        <v>2</v>
      </c>
      <c r="N7" s="60">
        <v>1</v>
      </c>
    </row>
    <row r="8" spans="1:15" ht="15" x14ac:dyDescent="0.3">
      <c r="A8" s="22" t="s">
        <v>662</v>
      </c>
      <c r="B8" s="22" t="s">
        <v>234</v>
      </c>
      <c r="C8" s="23" t="s">
        <v>554</v>
      </c>
      <c r="D8" s="24" t="s">
        <v>556</v>
      </c>
      <c r="E8" s="22">
        <v>126</v>
      </c>
      <c r="F8" s="25" t="s">
        <v>553</v>
      </c>
      <c r="G8" s="25">
        <f>SUM(E8+15)</f>
        <v>141</v>
      </c>
      <c r="H8" s="26">
        <v>0.50138888888888888</v>
      </c>
      <c r="I8" s="26">
        <v>0.52787037037037032</v>
      </c>
      <c r="J8" s="26">
        <f>(I8-H8)</f>
        <v>2.6481481481481439E-2</v>
      </c>
      <c r="K8" s="26">
        <f>((D$5*G8)/86400)</f>
        <v>2.3500000000000001E-3</v>
      </c>
      <c r="L8" s="26">
        <f>(J8-K8)</f>
        <v>2.4131481481481438E-2</v>
      </c>
      <c r="M8" s="29">
        <v>3</v>
      </c>
      <c r="N8" s="60">
        <v>1</v>
      </c>
    </row>
    <row r="9" spans="1:15" ht="15" x14ac:dyDescent="0.3">
      <c r="A9" s="22" t="s">
        <v>720</v>
      </c>
      <c r="B9" s="22" t="s">
        <v>576</v>
      </c>
      <c r="C9" s="23" t="s">
        <v>577</v>
      </c>
      <c r="D9" s="24">
        <v>9</v>
      </c>
      <c r="E9" s="22">
        <v>183</v>
      </c>
      <c r="F9" s="25" t="s">
        <v>106</v>
      </c>
      <c r="G9" s="25">
        <f>SUM(E9+0)</f>
        <v>183</v>
      </c>
      <c r="H9" s="26">
        <v>0.50138888888888888</v>
      </c>
      <c r="I9" s="26">
        <v>0.52401620370370372</v>
      </c>
      <c r="J9" s="26">
        <f>(I9-H9)</f>
        <v>2.2627314814814836E-2</v>
      </c>
      <c r="K9" s="26">
        <f>((D$5*G9)/86400)</f>
        <v>3.0499999999999998E-3</v>
      </c>
      <c r="L9" s="26">
        <f>(J9-K9)</f>
        <v>1.9577314814814836E-2</v>
      </c>
      <c r="M9" s="29">
        <v>1</v>
      </c>
      <c r="N9" s="5">
        <v>1</v>
      </c>
    </row>
    <row r="10" spans="1:1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5" ht="19.5" x14ac:dyDescent="0.4">
      <c r="A11" s="1" t="s">
        <v>709</v>
      </c>
      <c r="B11" s="1"/>
      <c r="C11" s="1"/>
      <c r="D11" s="16" t="s">
        <v>710</v>
      </c>
      <c r="E11" s="16"/>
      <c r="F11" s="16"/>
      <c r="G11" s="16"/>
      <c r="H11" s="16"/>
      <c r="I11" s="2"/>
      <c r="J11" s="1"/>
      <c r="K11" s="1"/>
      <c r="L11" s="1"/>
      <c r="M11" s="6"/>
      <c r="N11" s="5"/>
    </row>
    <row r="12" spans="1:15" ht="16.5" x14ac:dyDescent="0.35">
      <c r="A12" t="s">
        <v>711</v>
      </c>
      <c r="B12" s="1"/>
      <c r="C12" s="1"/>
      <c r="D12" s="17" t="s">
        <v>721</v>
      </c>
      <c r="E12" s="17"/>
      <c r="F12" s="17"/>
      <c r="G12" s="17"/>
      <c r="H12" s="17"/>
      <c r="I12" s="2"/>
      <c r="J12" s="1"/>
      <c r="K12" s="1"/>
      <c r="L12" s="1"/>
      <c r="M12" s="6"/>
      <c r="N12" s="5"/>
    </row>
    <row r="13" spans="1:15" ht="15" x14ac:dyDescent="0.3">
      <c r="A13" t="s">
        <v>713</v>
      </c>
      <c r="B13" s="1"/>
      <c r="C13" s="1"/>
      <c r="D13" s="10"/>
      <c r="E13" s="11"/>
      <c r="F13" s="11"/>
      <c r="G13" s="11"/>
      <c r="H13" s="11"/>
      <c r="I13" s="2"/>
      <c r="J13" s="1"/>
      <c r="K13" s="1"/>
      <c r="L13" s="1"/>
      <c r="M13" s="6"/>
      <c r="N13" s="5"/>
    </row>
    <row r="14" spans="1:15" ht="15" x14ac:dyDescent="0.3">
      <c r="A14" s="1" t="s">
        <v>722</v>
      </c>
      <c r="B14" s="1"/>
      <c r="C14" s="1"/>
      <c r="D14" s="28"/>
      <c r="E14" s="28"/>
      <c r="F14" s="11"/>
      <c r="G14" s="11"/>
      <c r="H14" s="11"/>
      <c r="I14" s="2"/>
      <c r="J14" s="1"/>
      <c r="K14" s="1"/>
      <c r="L14" s="1"/>
      <c r="M14" s="6"/>
      <c r="N14" s="5"/>
    </row>
    <row r="15" spans="1:15" ht="15.75" x14ac:dyDescent="0.3">
      <c r="A15" s="15" t="s">
        <v>241</v>
      </c>
      <c r="B15" s="14"/>
      <c r="C15" s="8" t="s">
        <v>555</v>
      </c>
      <c r="D15" s="31">
        <v>1.54</v>
      </c>
      <c r="E15" s="8" t="s">
        <v>715</v>
      </c>
      <c r="H15" s="61"/>
      <c r="I15" s="34"/>
    </row>
    <row r="16" spans="1:15" ht="45" x14ac:dyDescent="0.3">
      <c r="A16" s="3" t="s">
        <v>1</v>
      </c>
      <c r="B16" s="3" t="s">
        <v>109</v>
      </c>
      <c r="C16" s="3" t="s">
        <v>110</v>
      </c>
      <c r="D16" s="3" t="s">
        <v>111</v>
      </c>
      <c r="E16" s="3" t="s">
        <v>100</v>
      </c>
      <c r="F16" s="3" t="s">
        <v>101</v>
      </c>
      <c r="G16" s="13" t="s">
        <v>557</v>
      </c>
      <c r="H16" s="4" t="s">
        <v>102</v>
      </c>
      <c r="I16" s="4" t="s">
        <v>103</v>
      </c>
      <c r="J16" s="4" t="s">
        <v>104</v>
      </c>
      <c r="K16" s="4" t="s">
        <v>108</v>
      </c>
      <c r="L16" s="4" t="s">
        <v>105</v>
      </c>
      <c r="M16" s="13" t="s">
        <v>240</v>
      </c>
      <c r="N16" s="4" t="s">
        <v>716</v>
      </c>
      <c r="O16" s="62" t="s">
        <v>723</v>
      </c>
    </row>
    <row r="17" spans="1:15" ht="15" x14ac:dyDescent="0.3">
      <c r="A17" s="22" t="s">
        <v>717</v>
      </c>
      <c r="B17" s="22" t="s">
        <v>718</v>
      </c>
      <c r="C17" s="23" t="s">
        <v>719</v>
      </c>
      <c r="D17" s="24">
        <v>21</v>
      </c>
      <c r="E17" s="22">
        <v>69</v>
      </c>
      <c r="F17" s="25" t="s">
        <v>106</v>
      </c>
      <c r="G17" s="25">
        <f>SUM(E17+0)</f>
        <v>69</v>
      </c>
      <c r="H17" s="26">
        <v>0.54166666666666663</v>
      </c>
      <c r="I17" s="26">
        <v>0.57385416666666667</v>
      </c>
      <c r="J17" s="26">
        <f>(I17-H17)</f>
        <v>3.2187500000000036E-2</v>
      </c>
      <c r="K17" s="26">
        <f>((D$15*G17)/86400)</f>
        <v>1.2298611111111113E-3</v>
      </c>
      <c r="L17" s="26">
        <f>(J17-K17)</f>
        <v>3.0957638888888923E-2</v>
      </c>
      <c r="M17" s="29">
        <v>1</v>
      </c>
      <c r="N17" s="60">
        <v>1</v>
      </c>
      <c r="O17" s="63">
        <v>1</v>
      </c>
    </row>
    <row r="18" spans="1:15" ht="15" x14ac:dyDescent="0.3">
      <c r="A18" s="22" t="s">
        <v>662</v>
      </c>
      <c r="B18" s="22" t="s">
        <v>234</v>
      </c>
      <c r="C18" s="23" t="s">
        <v>554</v>
      </c>
      <c r="D18" s="24" t="s">
        <v>556</v>
      </c>
      <c r="E18" s="22">
        <v>126</v>
      </c>
      <c r="F18" s="25" t="s">
        <v>553</v>
      </c>
      <c r="G18" s="25">
        <f>SUM(E18+15)</f>
        <v>141</v>
      </c>
      <c r="H18" s="26">
        <v>0.54166666666666663</v>
      </c>
      <c r="I18" s="26">
        <v>0.58160879629629625</v>
      </c>
      <c r="J18" s="26">
        <f>(I18-H18)</f>
        <v>3.9942129629629619E-2</v>
      </c>
      <c r="K18" s="26">
        <f>((D$15*G18)/86400)</f>
        <v>2.5131944444444446E-3</v>
      </c>
      <c r="L18" s="26">
        <f>(J18-K18)</f>
        <v>3.7428935185185176E-2</v>
      </c>
      <c r="M18" s="29">
        <v>3</v>
      </c>
      <c r="N18" s="60">
        <v>1</v>
      </c>
      <c r="O18" s="64">
        <v>3</v>
      </c>
    </row>
    <row r="19" spans="1:15" ht="15" x14ac:dyDescent="0.3">
      <c r="A19" s="22" t="s">
        <v>720</v>
      </c>
      <c r="B19" s="22" t="s">
        <v>576</v>
      </c>
      <c r="C19" s="23" t="s">
        <v>577</v>
      </c>
      <c r="D19" s="24">
        <v>9</v>
      </c>
      <c r="E19" s="22">
        <v>183</v>
      </c>
      <c r="F19" s="25" t="s">
        <v>106</v>
      </c>
      <c r="G19" s="25">
        <f>SUM(E19+0)</f>
        <v>183</v>
      </c>
      <c r="H19" s="26">
        <v>0.54166666666666663</v>
      </c>
      <c r="I19" s="26">
        <v>0.57805555555555554</v>
      </c>
      <c r="J19" s="26">
        <f>(I19-H19)</f>
        <v>3.6388888888888915E-2</v>
      </c>
      <c r="K19" s="26">
        <f>((D$15*G19)/86400)</f>
        <v>3.2618055555555556E-3</v>
      </c>
      <c r="L19" s="26">
        <f>(J19-K19)</f>
        <v>3.3127083333333363E-2</v>
      </c>
      <c r="M19" s="29">
        <v>2</v>
      </c>
      <c r="N19" s="5">
        <v>1</v>
      </c>
      <c r="O19" s="63">
        <v>2</v>
      </c>
    </row>
    <row r="20" spans="1:15" ht="15" x14ac:dyDescent="0.3">
      <c r="A20" s="22"/>
      <c r="B20" s="22"/>
      <c r="C20" s="23"/>
      <c r="D20" s="24"/>
      <c r="E20" s="22"/>
      <c r="F20" s="25"/>
      <c r="G20" s="25"/>
      <c r="H20" s="26"/>
      <c r="I20" s="26"/>
      <c r="J20" s="26"/>
      <c r="K20" s="26"/>
      <c r="L20" s="26"/>
      <c r="M20" s="65"/>
      <c r="N20" s="25"/>
      <c r="O20" s="66"/>
    </row>
    <row r="21" spans="1: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 ht="19.5" x14ac:dyDescent="0.4">
      <c r="A22" s="1" t="s">
        <v>709</v>
      </c>
      <c r="B22" s="1"/>
      <c r="C22" s="1"/>
      <c r="D22" s="16" t="s">
        <v>710</v>
      </c>
      <c r="E22" s="16"/>
      <c r="F22" s="16"/>
      <c r="G22" s="16"/>
      <c r="H22" s="16"/>
      <c r="I22" s="2"/>
      <c r="J22" s="1"/>
      <c r="K22" s="1"/>
      <c r="L22" s="1"/>
      <c r="M22" s="6"/>
      <c r="N22" s="5"/>
    </row>
    <row r="23" spans="1:15" ht="16.5" x14ac:dyDescent="0.35">
      <c r="A23" t="s">
        <v>711</v>
      </c>
      <c r="B23" s="1"/>
      <c r="C23" s="1"/>
      <c r="D23" s="17" t="s">
        <v>724</v>
      </c>
      <c r="E23" s="17"/>
      <c r="F23" s="17"/>
      <c r="G23" s="17"/>
      <c r="H23" s="17"/>
      <c r="I23" s="2"/>
      <c r="J23" s="1"/>
      <c r="K23" s="1"/>
      <c r="L23" s="1"/>
      <c r="M23" s="6"/>
      <c r="N23" s="5"/>
    </row>
    <row r="24" spans="1:15" ht="15" x14ac:dyDescent="0.3">
      <c r="A24" t="s">
        <v>713</v>
      </c>
      <c r="B24" s="1"/>
      <c r="C24" s="1"/>
      <c r="D24" s="10"/>
      <c r="E24" s="11"/>
      <c r="F24" s="11"/>
      <c r="G24" s="11"/>
      <c r="H24" s="11"/>
      <c r="I24" s="2"/>
      <c r="J24" s="1"/>
      <c r="K24" s="1"/>
      <c r="L24" s="1"/>
      <c r="M24" s="6"/>
      <c r="N24" s="5"/>
    </row>
    <row r="25" spans="1:15" ht="15" x14ac:dyDescent="0.3">
      <c r="A25" s="1" t="s">
        <v>725</v>
      </c>
      <c r="B25" s="1"/>
      <c r="C25" s="1"/>
      <c r="D25" s="28"/>
      <c r="E25" s="28"/>
      <c r="F25" s="11"/>
      <c r="G25" s="11"/>
      <c r="H25" s="11"/>
      <c r="I25" s="2"/>
      <c r="J25" s="1"/>
      <c r="K25" s="1"/>
      <c r="L25" s="1"/>
      <c r="M25" s="6"/>
      <c r="N25" s="5"/>
    </row>
    <row r="26" spans="1:15" ht="15" x14ac:dyDescent="0.3">
      <c r="A26" s="15" t="s">
        <v>241</v>
      </c>
      <c r="B26" s="14"/>
      <c r="C26" s="8" t="s">
        <v>555</v>
      </c>
      <c r="D26" s="31">
        <v>2.21</v>
      </c>
      <c r="E26" s="8" t="s">
        <v>726</v>
      </c>
      <c r="H26" t="s">
        <v>727</v>
      </c>
      <c r="I26" s="34"/>
    </row>
    <row r="27" spans="1:15" ht="45" x14ac:dyDescent="0.3">
      <c r="A27" s="3" t="s">
        <v>1</v>
      </c>
      <c r="B27" s="3" t="s">
        <v>109</v>
      </c>
      <c r="C27" s="3" t="s">
        <v>110</v>
      </c>
      <c r="D27" s="3" t="s">
        <v>111</v>
      </c>
      <c r="E27" s="3" t="s">
        <v>100</v>
      </c>
      <c r="F27" s="3" t="s">
        <v>101</v>
      </c>
      <c r="G27" s="13" t="s">
        <v>557</v>
      </c>
      <c r="H27" s="4" t="s">
        <v>102</v>
      </c>
      <c r="I27" s="32" t="s">
        <v>728</v>
      </c>
      <c r="J27" s="4" t="s">
        <v>104</v>
      </c>
      <c r="K27" s="4" t="s">
        <v>108</v>
      </c>
      <c r="L27" s="4" t="s">
        <v>105</v>
      </c>
      <c r="M27" s="13" t="s">
        <v>240</v>
      </c>
      <c r="N27" s="4" t="s">
        <v>716</v>
      </c>
      <c r="O27" s="62" t="s">
        <v>723</v>
      </c>
    </row>
    <row r="28" spans="1:15" ht="15" x14ac:dyDescent="0.3">
      <c r="A28" s="22" t="s">
        <v>729</v>
      </c>
      <c r="B28" s="22" t="s">
        <v>730</v>
      </c>
      <c r="C28" s="23" t="s">
        <v>562</v>
      </c>
      <c r="D28" s="24">
        <v>37</v>
      </c>
      <c r="E28" s="22">
        <v>174</v>
      </c>
      <c r="F28" s="25" t="s">
        <v>731</v>
      </c>
      <c r="G28" s="25">
        <f t="shared" ref="G28:G33" si="0">SUM(E28+15)</f>
        <v>189</v>
      </c>
      <c r="H28" s="26">
        <v>0.50793981481481476</v>
      </c>
      <c r="I28" s="26"/>
      <c r="J28" s="26">
        <f t="shared" ref="J28:J33" si="1">(I28-H28)</f>
        <v>-0.50793981481481476</v>
      </c>
      <c r="K28" s="26">
        <f t="shared" ref="K28:K33" si="2">((D$26*G28)/86400)</f>
        <v>4.8343750000000001E-3</v>
      </c>
      <c r="L28" s="26">
        <f t="shared" ref="L28:L33" si="3">(J28-K28)</f>
        <v>-0.51277418981481471</v>
      </c>
      <c r="M28" s="29">
        <v>3</v>
      </c>
      <c r="N28" s="5">
        <v>2</v>
      </c>
      <c r="O28" s="63">
        <v>3</v>
      </c>
    </row>
    <row r="29" spans="1:15" ht="15" x14ac:dyDescent="0.3">
      <c r="A29" s="22" t="s">
        <v>732</v>
      </c>
      <c r="B29" s="22" t="s">
        <v>510</v>
      </c>
      <c r="C29" s="23" t="s">
        <v>511</v>
      </c>
      <c r="D29" s="24">
        <v>136</v>
      </c>
      <c r="E29" s="22">
        <v>159</v>
      </c>
      <c r="F29" s="25" t="s">
        <v>731</v>
      </c>
      <c r="G29" s="25">
        <f t="shared" si="0"/>
        <v>174</v>
      </c>
      <c r="H29" s="26">
        <v>0.50870370370370377</v>
      </c>
      <c r="I29" s="26"/>
      <c r="J29" s="26">
        <f t="shared" si="1"/>
        <v>-0.50870370370370377</v>
      </c>
      <c r="K29" s="26">
        <f t="shared" si="2"/>
        <v>4.4506944444444446E-3</v>
      </c>
      <c r="L29" s="26">
        <f t="shared" si="3"/>
        <v>-0.51315439814814823</v>
      </c>
      <c r="M29" s="29">
        <v>2</v>
      </c>
      <c r="N29" s="5">
        <v>2</v>
      </c>
      <c r="O29" s="63">
        <v>2</v>
      </c>
    </row>
    <row r="30" spans="1:15" ht="15" x14ac:dyDescent="0.3">
      <c r="A30" s="22" t="s">
        <v>733</v>
      </c>
      <c r="B30" s="22" t="s">
        <v>734</v>
      </c>
      <c r="C30" s="23" t="s">
        <v>735</v>
      </c>
      <c r="D30" s="24">
        <v>44937</v>
      </c>
      <c r="E30" s="22">
        <v>81</v>
      </c>
      <c r="F30" s="25" t="s">
        <v>731</v>
      </c>
      <c r="G30" s="25">
        <f t="shared" si="0"/>
        <v>96</v>
      </c>
      <c r="H30" s="26">
        <v>0.51268518518518513</v>
      </c>
      <c r="I30" s="26">
        <v>0.53967592592592595</v>
      </c>
      <c r="J30" s="26">
        <f t="shared" si="1"/>
        <v>2.6990740740740815E-2</v>
      </c>
      <c r="K30" s="26">
        <f t="shared" si="2"/>
        <v>2.4555555555555554E-3</v>
      </c>
      <c r="L30" s="26">
        <f t="shared" si="3"/>
        <v>2.4535185185185261E-2</v>
      </c>
      <c r="M30" s="29">
        <v>1</v>
      </c>
      <c r="N30" s="5">
        <v>2</v>
      </c>
      <c r="O30" s="63">
        <v>1</v>
      </c>
    </row>
    <row r="31" spans="1:15" ht="15" x14ac:dyDescent="0.3">
      <c r="A31" s="22" t="s">
        <v>736</v>
      </c>
      <c r="B31" s="22" t="s">
        <v>737</v>
      </c>
      <c r="C31" s="23" t="s">
        <v>588</v>
      </c>
      <c r="D31" s="24">
        <v>133</v>
      </c>
      <c r="E31" s="22">
        <v>207</v>
      </c>
      <c r="F31" s="25" t="s">
        <v>738</v>
      </c>
      <c r="G31" s="25">
        <f t="shared" si="0"/>
        <v>222</v>
      </c>
      <c r="H31" s="26">
        <v>0.50596064814814812</v>
      </c>
      <c r="I31" s="26">
        <v>0.54745370370370372</v>
      </c>
      <c r="J31" s="26">
        <f t="shared" si="1"/>
        <v>4.1493055555555602E-2</v>
      </c>
      <c r="K31" s="26">
        <f t="shared" si="2"/>
        <v>5.6784722222222219E-3</v>
      </c>
      <c r="L31" s="26">
        <f t="shared" si="3"/>
        <v>3.5814583333333379E-2</v>
      </c>
      <c r="M31" s="29">
        <v>1</v>
      </c>
      <c r="N31" s="5">
        <v>3</v>
      </c>
      <c r="O31" s="63">
        <v>1</v>
      </c>
    </row>
    <row r="32" spans="1:15" ht="15" x14ac:dyDescent="0.3">
      <c r="A32" s="22" t="s">
        <v>739</v>
      </c>
      <c r="B32" s="22" t="s">
        <v>740</v>
      </c>
      <c r="C32" s="23" t="s">
        <v>741</v>
      </c>
      <c r="D32" s="24">
        <v>5</v>
      </c>
      <c r="E32" s="22">
        <v>180</v>
      </c>
      <c r="F32" s="25" t="s">
        <v>738</v>
      </c>
      <c r="G32" s="25">
        <f t="shared" si="0"/>
        <v>195</v>
      </c>
      <c r="H32" s="26">
        <v>0.50763888888888886</v>
      </c>
      <c r="I32" s="67"/>
      <c r="J32" s="26">
        <f t="shared" si="1"/>
        <v>-0.50763888888888886</v>
      </c>
      <c r="K32" s="26">
        <f t="shared" si="2"/>
        <v>4.9878472222222225E-3</v>
      </c>
      <c r="L32" s="26">
        <f t="shared" si="3"/>
        <v>-0.51262673611111109</v>
      </c>
      <c r="M32" s="29">
        <v>3</v>
      </c>
      <c r="N32" s="25">
        <v>3</v>
      </c>
      <c r="O32" s="63">
        <v>3</v>
      </c>
    </row>
    <row r="33" spans="1:15" ht="15" x14ac:dyDescent="0.3">
      <c r="A33" s="22" t="s">
        <v>742</v>
      </c>
      <c r="B33" s="22" t="s">
        <v>168</v>
      </c>
      <c r="C33" s="23"/>
      <c r="D33" s="24">
        <v>2664</v>
      </c>
      <c r="E33" s="22">
        <v>213</v>
      </c>
      <c r="F33" s="25" t="s">
        <v>738</v>
      </c>
      <c r="G33" s="25">
        <f t="shared" si="0"/>
        <v>228</v>
      </c>
      <c r="H33" s="26">
        <v>0.50672453703703701</v>
      </c>
      <c r="I33" s="26">
        <v>0.54999999999999993</v>
      </c>
      <c r="J33" s="26">
        <f t="shared" si="1"/>
        <v>4.3275462962962918E-2</v>
      </c>
      <c r="K33" s="26">
        <f t="shared" si="2"/>
        <v>5.8319444444444443E-3</v>
      </c>
      <c r="L33" s="26">
        <f t="shared" si="3"/>
        <v>3.7443518518518473E-2</v>
      </c>
      <c r="M33" s="29">
        <v>2</v>
      </c>
      <c r="N33" s="60">
        <v>3</v>
      </c>
      <c r="O33" s="63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C24" sqref="C24:C25"/>
    </sheetView>
  </sheetViews>
  <sheetFormatPr defaultRowHeight="12.75" x14ac:dyDescent="0.2"/>
  <cols>
    <col min="1" max="1" width="16.85546875" customWidth="1"/>
    <col min="2" max="2" width="16.7109375" customWidth="1"/>
    <col min="3" max="3" width="14.7109375" customWidth="1"/>
  </cols>
  <sheetData>
    <row r="1" spans="1:14" ht="16.5" x14ac:dyDescent="0.35">
      <c r="A1" s="22" t="s">
        <v>693</v>
      </c>
      <c r="B1" s="22"/>
      <c r="C1" s="1"/>
      <c r="D1" s="17" t="s">
        <v>649</v>
      </c>
      <c r="E1" s="17"/>
      <c r="F1" s="17"/>
      <c r="G1" s="17"/>
      <c r="H1" s="17"/>
      <c r="I1" s="2"/>
      <c r="J1" s="1"/>
      <c r="K1" s="1"/>
      <c r="L1" s="1"/>
      <c r="M1" s="6"/>
      <c r="N1" s="5"/>
    </row>
    <row r="2" spans="1:14" ht="15" x14ac:dyDescent="0.3">
      <c r="A2" t="s">
        <v>640</v>
      </c>
      <c r="B2" s="1"/>
      <c r="C2" s="1"/>
      <c r="D2" s="10"/>
      <c r="E2" s="11"/>
      <c r="F2" s="11"/>
      <c r="G2" s="11"/>
      <c r="H2" s="11"/>
      <c r="I2" s="2"/>
      <c r="J2" s="1"/>
      <c r="K2" s="1"/>
      <c r="L2" s="1"/>
      <c r="M2" s="6"/>
      <c r="N2" s="5"/>
    </row>
    <row r="3" spans="1:14" ht="15" x14ac:dyDescent="0.3">
      <c r="A3" s="30" t="s">
        <v>703</v>
      </c>
      <c r="B3" s="30"/>
      <c r="C3" s="1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4" ht="15" x14ac:dyDescent="0.3">
      <c r="A4" s="15" t="s">
        <v>241</v>
      </c>
      <c r="B4" s="14"/>
      <c r="C4" s="8" t="s">
        <v>555</v>
      </c>
      <c r="D4" s="31">
        <v>7.63</v>
      </c>
      <c r="E4" s="8" t="s">
        <v>242</v>
      </c>
    </row>
    <row r="5" spans="1:14" ht="45" x14ac:dyDescent="0.3">
      <c r="A5" s="3" t="s">
        <v>1</v>
      </c>
      <c r="B5" s="3" t="s">
        <v>109</v>
      </c>
      <c r="C5" s="3" t="s">
        <v>110</v>
      </c>
      <c r="D5" s="3" t="s">
        <v>111</v>
      </c>
      <c r="E5" s="3" t="s">
        <v>100</v>
      </c>
      <c r="F5" s="3" t="s">
        <v>101</v>
      </c>
      <c r="G5" s="13" t="s">
        <v>557</v>
      </c>
      <c r="H5" s="4" t="s">
        <v>102</v>
      </c>
      <c r="I5" s="4" t="s">
        <v>103</v>
      </c>
      <c r="J5" s="4" t="s">
        <v>104</v>
      </c>
      <c r="K5" s="4" t="s">
        <v>108</v>
      </c>
      <c r="L5" s="4" t="s">
        <v>105</v>
      </c>
      <c r="M5" s="13" t="s">
        <v>240</v>
      </c>
      <c r="N5" s="4" t="s">
        <v>559</v>
      </c>
    </row>
    <row r="6" spans="1:14" ht="15" x14ac:dyDescent="0.3">
      <c r="A6" s="22" t="s">
        <v>563</v>
      </c>
      <c r="B6" s="22" t="s">
        <v>564</v>
      </c>
      <c r="C6" s="23" t="s">
        <v>565</v>
      </c>
      <c r="D6" s="24">
        <v>2</v>
      </c>
      <c r="E6" s="22">
        <v>90</v>
      </c>
      <c r="F6" s="25" t="s">
        <v>553</v>
      </c>
      <c r="G6" s="25">
        <f>SUM(E6+15)</f>
        <v>105</v>
      </c>
      <c r="H6" s="21">
        <v>0.85444444444444445</v>
      </c>
      <c r="I6" s="21">
        <v>0.98171296296296295</v>
      </c>
      <c r="J6" s="2">
        <f>(I6-H6)</f>
        <v>0.1272685185185185</v>
      </c>
      <c r="K6" s="2">
        <f>((D$92*G6)/86400)</f>
        <v>0</v>
      </c>
      <c r="L6" s="2">
        <f>(J6-K6)</f>
        <v>0.1272685185185185</v>
      </c>
      <c r="M6" s="29">
        <v>2</v>
      </c>
      <c r="N6" s="12"/>
    </row>
    <row r="7" spans="1:14" ht="15" x14ac:dyDescent="0.3">
      <c r="A7" s="22" t="s">
        <v>584</v>
      </c>
      <c r="B7" s="22" t="s">
        <v>585</v>
      </c>
      <c r="C7" s="23" t="s">
        <v>586</v>
      </c>
      <c r="D7" s="24">
        <v>820</v>
      </c>
      <c r="E7" s="22">
        <v>222</v>
      </c>
      <c r="F7" s="25" t="s">
        <v>553</v>
      </c>
      <c r="G7" s="25">
        <f>SUM(E7+15)</f>
        <v>237</v>
      </c>
      <c r="H7" s="21">
        <v>0.84415509259259258</v>
      </c>
      <c r="I7" s="21">
        <v>0.98996527777777776</v>
      </c>
      <c r="J7" s="2">
        <f>(I7-H7)</f>
        <v>0.14581018518518518</v>
      </c>
      <c r="K7" s="2">
        <f>((D$92*G7)/86400)</f>
        <v>0</v>
      </c>
      <c r="L7" s="2">
        <f>(J7-K7)</f>
        <v>0.14581018518518518</v>
      </c>
      <c r="M7" s="29">
        <v>3</v>
      </c>
      <c r="N7" s="12"/>
    </row>
    <row r="8" spans="1:14" ht="15" x14ac:dyDescent="0.3">
      <c r="A8" s="22" t="s">
        <v>566</v>
      </c>
      <c r="B8" s="22" t="s">
        <v>234</v>
      </c>
      <c r="C8" s="23" t="s">
        <v>554</v>
      </c>
      <c r="D8" s="24">
        <v>128</v>
      </c>
      <c r="E8" s="22">
        <v>126</v>
      </c>
      <c r="F8" s="25" t="s">
        <v>106</v>
      </c>
      <c r="G8" s="25">
        <f>SUM(E8+0)</f>
        <v>126</v>
      </c>
      <c r="H8" s="21">
        <v>0.85259259259259268</v>
      </c>
      <c r="I8" s="21">
        <v>0.96234953703703707</v>
      </c>
      <c r="J8" s="2">
        <f>(I8-H8)</f>
        <v>0.10975694444444439</v>
      </c>
      <c r="K8" s="2">
        <f>((D$92*G8)/86400)</f>
        <v>0</v>
      </c>
      <c r="L8" s="2">
        <f>(J8-K8)</f>
        <v>0.10975694444444439</v>
      </c>
      <c r="M8" s="58">
        <v>1</v>
      </c>
      <c r="N8" s="12"/>
    </row>
    <row r="9" spans="1:14" ht="15" x14ac:dyDescent="0.3">
      <c r="A9" s="22" t="s">
        <v>699</v>
      </c>
      <c r="B9" s="22" t="s">
        <v>118</v>
      </c>
      <c r="C9" s="23" t="s">
        <v>119</v>
      </c>
      <c r="D9" s="24">
        <v>54</v>
      </c>
      <c r="E9" s="22">
        <v>72</v>
      </c>
      <c r="F9" s="25" t="s">
        <v>106</v>
      </c>
      <c r="G9" s="25">
        <v>72</v>
      </c>
      <c r="H9" s="21">
        <v>0.85734953703703709</v>
      </c>
      <c r="I9" s="21" t="s">
        <v>669</v>
      </c>
      <c r="J9" s="2"/>
      <c r="K9" s="2"/>
      <c r="L9" s="2"/>
      <c r="M9" s="58">
        <v>4</v>
      </c>
      <c r="N9" s="12"/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6.5" x14ac:dyDescent="0.35">
      <c r="A11" s="22" t="s">
        <v>701</v>
      </c>
      <c r="B11" s="22"/>
      <c r="C11" s="1"/>
      <c r="D11" s="17" t="s">
        <v>700</v>
      </c>
      <c r="E11" s="17"/>
      <c r="F11" s="17"/>
      <c r="G11" s="17"/>
      <c r="H11" s="17"/>
      <c r="I11" s="2"/>
      <c r="J11" s="1"/>
      <c r="K11" s="1"/>
      <c r="L11" s="1"/>
      <c r="M11" s="6"/>
      <c r="N11" s="5"/>
    </row>
    <row r="12" spans="1:14" ht="15" x14ac:dyDescent="0.3">
      <c r="A12" t="s">
        <v>560</v>
      </c>
      <c r="B12" s="1"/>
      <c r="C12" s="1"/>
      <c r="D12" s="10"/>
      <c r="E12" s="11"/>
      <c r="F12" s="11"/>
      <c r="G12" s="11"/>
      <c r="H12" s="11"/>
      <c r="I12" s="2"/>
      <c r="J12" s="1"/>
      <c r="K12" s="1"/>
      <c r="L12" s="1"/>
      <c r="M12" s="6"/>
      <c r="N12" s="5"/>
    </row>
    <row r="13" spans="1:14" ht="15" x14ac:dyDescent="0.3">
      <c r="A13" s="30" t="s">
        <v>702</v>
      </c>
      <c r="B13" s="30"/>
      <c r="C13" s="30"/>
      <c r="D13" s="10"/>
      <c r="E13" s="11"/>
      <c r="F13" s="11"/>
      <c r="G13" s="11"/>
      <c r="H13" s="11"/>
      <c r="I13" s="2"/>
      <c r="J13" s="1"/>
      <c r="K13" s="1"/>
      <c r="L13" s="1"/>
      <c r="M13" s="6"/>
      <c r="N13" s="5"/>
    </row>
    <row r="14" spans="1:14" ht="15" x14ac:dyDescent="0.3">
      <c r="A14" s="15" t="s">
        <v>241</v>
      </c>
      <c r="B14" s="14"/>
      <c r="C14" s="8" t="s">
        <v>555</v>
      </c>
      <c r="D14" s="31">
        <v>9.5</v>
      </c>
      <c r="E14" s="8" t="s">
        <v>242</v>
      </c>
    </row>
    <row r="15" spans="1:14" ht="45" x14ac:dyDescent="0.3">
      <c r="A15" s="3" t="s">
        <v>1</v>
      </c>
      <c r="B15" s="3" t="s">
        <v>109</v>
      </c>
      <c r="C15" s="3" t="s">
        <v>110</v>
      </c>
      <c r="D15" s="3" t="s">
        <v>111</v>
      </c>
      <c r="E15" s="3" t="s">
        <v>100</v>
      </c>
      <c r="F15" s="3" t="s">
        <v>101</v>
      </c>
      <c r="G15" s="13" t="s">
        <v>557</v>
      </c>
      <c r="H15" s="4" t="s">
        <v>102</v>
      </c>
      <c r="I15" s="4" t="s">
        <v>103</v>
      </c>
      <c r="J15" s="4" t="s">
        <v>104</v>
      </c>
      <c r="K15" s="4" t="s">
        <v>108</v>
      </c>
      <c r="L15" s="4" t="s">
        <v>105</v>
      </c>
      <c r="M15" s="13" t="s">
        <v>240</v>
      </c>
      <c r="N15" s="4" t="s">
        <v>559</v>
      </c>
    </row>
    <row r="16" spans="1:14" ht="15" x14ac:dyDescent="0.3">
      <c r="A16" s="22" t="s">
        <v>593</v>
      </c>
      <c r="B16" s="22" t="s">
        <v>147</v>
      </c>
      <c r="C16" s="23" t="s">
        <v>594</v>
      </c>
      <c r="D16" s="24">
        <v>42178</v>
      </c>
      <c r="E16" s="22">
        <v>177</v>
      </c>
      <c r="F16" s="25" t="s">
        <v>106</v>
      </c>
      <c r="G16" s="25">
        <v>177</v>
      </c>
      <c r="H16" s="21">
        <v>0.85180555555555559</v>
      </c>
      <c r="I16" s="48" t="s">
        <v>107</v>
      </c>
      <c r="J16" s="2" t="e">
        <f>(I16-H16)</f>
        <v>#VALUE!</v>
      </c>
      <c r="K16" s="2">
        <f>((D$114*G16)/86400)</f>
        <v>0</v>
      </c>
      <c r="L16" s="2" t="e">
        <f>(J16-K16)</f>
        <v>#VALUE!</v>
      </c>
      <c r="M16" s="29" t="s">
        <v>706</v>
      </c>
      <c r="N16" s="12"/>
    </row>
    <row r="17" spans="1:14" ht="15" x14ac:dyDescent="0.3">
      <c r="A17" s="22" t="s">
        <v>584</v>
      </c>
      <c r="B17" s="22" t="s">
        <v>585</v>
      </c>
      <c r="C17" s="23" t="s">
        <v>586</v>
      </c>
      <c r="D17" s="24">
        <v>820</v>
      </c>
      <c r="E17" s="22">
        <v>222</v>
      </c>
      <c r="F17" s="25" t="s">
        <v>553</v>
      </c>
      <c r="G17" s="25">
        <f>SUM(E17+15)</f>
        <v>237</v>
      </c>
      <c r="H17" s="21">
        <v>0.84685185185185186</v>
      </c>
      <c r="I17" s="48" t="s">
        <v>107</v>
      </c>
      <c r="J17" s="2" t="e">
        <f>(I17-H17)</f>
        <v>#VALUE!</v>
      </c>
      <c r="K17" s="2">
        <f>((D$114*G17)/86400)</f>
        <v>0</v>
      </c>
      <c r="L17" s="2" t="e">
        <f>(J17-K17)</f>
        <v>#VALUE!</v>
      </c>
      <c r="M17" s="29" t="s">
        <v>706</v>
      </c>
      <c r="N17" s="12"/>
    </row>
    <row r="18" spans="1:14" ht="15" x14ac:dyDescent="0.3">
      <c r="A18" s="22" t="s">
        <v>665</v>
      </c>
      <c r="B18" s="59" t="s">
        <v>707</v>
      </c>
      <c r="C18" s="23"/>
      <c r="D18" s="24">
        <v>4081</v>
      </c>
      <c r="E18" s="22">
        <v>162</v>
      </c>
      <c r="F18" s="25" t="s">
        <v>106</v>
      </c>
      <c r="G18" s="25">
        <f>SUM(E18+0)</f>
        <v>162</v>
      </c>
      <c r="H18" s="21">
        <v>0.853449074074074</v>
      </c>
      <c r="I18" s="48" t="s">
        <v>107</v>
      </c>
      <c r="J18" s="2" t="e">
        <f>(I18-H18)</f>
        <v>#VALUE!</v>
      </c>
      <c r="K18" s="2">
        <f>((D$114*G18)/86400)</f>
        <v>0</v>
      </c>
      <c r="L18" s="2" t="e">
        <f>(J18-K18)</f>
        <v>#VALUE!</v>
      </c>
      <c r="M18" s="29" t="s">
        <v>706</v>
      </c>
      <c r="N18" s="12"/>
    </row>
    <row r="19" spans="1:14" ht="15" x14ac:dyDescent="0.3">
      <c r="A19" s="22" t="s">
        <v>667</v>
      </c>
      <c r="B19" s="22" t="s">
        <v>118</v>
      </c>
      <c r="C19" s="23" t="s">
        <v>119</v>
      </c>
      <c r="D19" s="24">
        <v>54</v>
      </c>
      <c r="E19" s="22">
        <v>72</v>
      </c>
      <c r="F19" s="25" t="s">
        <v>106</v>
      </c>
      <c r="G19" s="25">
        <v>72</v>
      </c>
      <c r="H19" s="21">
        <v>0.86335648148148147</v>
      </c>
      <c r="I19" s="48" t="s">
        <v>107</v>
      </c>
      <c r="J19" s="2" t="e">
        <f>(I19-H19)</f>
        <v>#VALUE!</v>
      </c>
      <c r="K19" s="2">
        <f>((D$114*G19)/86400)</f>
        <v>0</v>
      </c>
      <c r="L19" s="2" t="e">
        <f>(J19-K19)</f>
        <v>#VALUE!</v>
      </c>
      <c r="M19" s="29" t="s">
        <v>706</v>
      </c>
      <c r="N19" s="12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K18" sqref="K18"/>
    </sheetView>
  </sheetViews>
  <sheetFormatPr defaultRowHeight="12.75" x14ac:dyDescent="0.2"/>
  <cols>
    <col min="1" max="1" width="16.7109375" customWidth="1"/>
    <col min="2" max="2" width="12.28515625" customWidth="1"/>
    <col min="3" max="3" width="11.5703125" customWidth="1"/>
  </cols>
  <sheetData>
    <row r="1" spans="1:14" ht="16.5" x14ac:dyDescent="0.35">
      <c r="A1" s="22" t="s">
        <v>772</v>
      </c>
      <c r="B1" s="22"/>
      <c r="C1" s="1"/>
      <c r="D1" s="17" t="s">
        <v>656</v>
      </c>
      <c r="E1" s="17"/>
      <c r="F1" s="17"/>
      <c r="G1" s="17"/>
      <c r="H1" s="17"/>
      <c r="I1" s="2"/>
      <c r="J1" s="1"/>
      <c r="K1" s="1"/>
      <c r="L1" s="1"/>
      <c r="M1" s="6"/>
      <c r="N1" s="5"/>
    </row>
    <row r="2" spans="1:14" ht="15" x14ac:dyDescent="0.3">
      <c r="A2" t="s">
        <v>640</v>
      </c>
      <c r="B2" s="1"/>
      <c r="C2" s="1"/>
      <c r="D2" s="10"/>
      <c r="E2" s="11"/>
      <c r="F2" s="11"/>
      <c r="G2" s="11"/>
      <c r="H2" s="11"/>
      <c r="I2" s="2"/>
      <c r="J2" s="1"/>
      <c r="K2" s="1"/>
      <c r="L2" s="1"/>
      <c r="M2" s="6"/>
      <c r="N2" s="5"/>
    </row>
    <row r="3" spans="1:14" ht="15" x14ac:dyDescent="0.3">
      <c r="A3" s="30" t="s">
        <v>769</v>
      </c>
      <c r="B3" s="30"/>
      <c r="C3" s="30"/>
      <c r="D3" s="10"/>
      <c r="E3" s="11"/>
      <c r="F3" s="11"/>
      <c r="G3" s="11"/>
      <c r="H3" s="11"/>
      <c r="I3" s="2"/>
      <c r="J3" s="1"/>
      <c r="K3" s="1"/>
      <c r="L3" s="1"/>
      <c r="M3" s="6"/>
      <c r="N3" s="5"/>
    </row>
    <row r="4" spans="1:14" ht="15.75" x14ac:dyDescent="0.3">
      <c r="A4" s="15" t="s">
        <v>241</v>
      </c>
      <c r="B4" s="14"/>
      <c r="C4" s="8" t="s">
        <v>555</v>
      </c>
      <c r="D4" s="49">
        <f>0.72+0.72</f>
        <v>1.44</v>
      </c>
      <c r="E4" s="8" t="s">
        <v>242</v>
      </c>
    </row>
    <row r="5" spans="1:14" ht="45" x14ac:dyDescent="0.3">
      <c r="A5" s="3" t="s">
        <v>1</v>
      </c>
      <c r="B5" s="3" t="s">
        <v>109</v>
      </c>
      <c r="C5" s="3" t="s">
        <v>110</v>
      </c>
      <c r="D5" s="3" t="s">
        <v>111</v>
      </c>
      <c r="E5" s="3" t="s">
        <v>100</v>
      </c>
      <c r="F5" s="3" t="s">
        <v>101</v>
      </c>
      <c r="G5" s="13" t="s">
        <v>557</v>
      </c>
      <c r="H5" s="4" t="s">
        <v>102</v>
      </c>
      <c r="I5" s="4" t="s">
        <v>103</v>
      </c>
      <c r="J5" s="4" t="s">
        <v>104</v>
      </c>
      <c r="K5" s="4" t="s">
        <v>108</v>
      </c>
      <c r="L5" s="4" t="s">
        <v>105</v>
      </c>
      <c r="M5" s="13" t="s">
        <v>240</v>
      </c>
      <c r="N5" s="4" t="s">
        <v>559</v>
      </c>
    </row>
    <row r="6" spans="1:14" ht="15" x14ac:dyDescent="0.3">
      <c r="A6" s="22" t="s">
        <v>593</v>
      </c>
      <c r="B6" s="22" t="s">
        <v>147</v>
      </c>
      <c r="C6" s="23" t="s">
        <v>594</v>
      </c>
      <c r="D6" s="24">
        <v>42178</v>
      </c>
      <c r="E6" s="22">
        <v>177</v>
      </c>
      <c r="F6" s="25" t="s">
        <v>553</v>
      </c>
      <c r="G6" s="25">
        <f>SUM(E6+15)</f>
        <v>192</v>
      </c>
      <c r="H6" s="21">
        <v>0.54166666666666663</v>
      </c>
      <c r="I6" s="48">
        <v>0.55758101851851849</v>
      </c>
      <c r="J6" s="2">
        <f t="shared" ref="J6:J11" si="0">(I6-H6)</f>
        <v>1.591435185185186E-2</v>
      </c>
      <c r="K6" s="2">
        <f t="shared" ref="K6:K11" si="1">((D$159*G6)/86400)</f>
        <v>0</v>
      </c>
      <c r="L6" s="2">
        <f t="shared" ref="L6:L11" si="2">(J6-K6)</f>
        <v>1.591435185185186E-2</v>
      </c>
      <c r="M6" s="29">
        <v>3</v>
      </c>
      <c r="N6" s="12"/>
    </row>
    <row r="7" spans="1:14" ht="15" x14ac:dyDescent="0.3">
      <c r="A7" s="22" t="s">
        <v>563</v>
      </c>
      <c r="B7" s="22" t="s">
        <v>564</v>
      </c>
      <c r="C7" s="23" t="s">
        <v>565</v>
      </c>
      <c r="D7" s="24">
        <v>33345</v>
      </c>
      <c r="E7" s="22">
        <v>90</v>
      </c>
      <c r="F7" s="25" t="s">
        <v>553</v>
      </c>
      <c r="G7" s="25">
        <f>SUM(E7+15)</f>
        <v>105</v>
      </c>
      <c r="H7" s="21">
        <v>0.54166666666666663</v>
      </c>
      <c r="I7" s="21">
        <v>0.55611111111111111</v>
      </c>
      <c r="J7" s="2">
        <f t="shared" si="0"/>
        <v>1.4444444444444482E-2</v>
      </c>
      <c r="K7" s="2">
        <f t="shared" si="1"/>
        <v>0</v>
      </c>
      <c r="L7" s="2">
        <f t="shared" si="2"/>
        <v>1.4444444444444482E-2</v>
      </c>
      <c r="M7" s="29">
        <v>2</v>
      </c>
      <c r="N7" s="12"/>
    </row>
    <row r="8" spans="1:14" ht="15" x14ac:dyDescent="0.3">
      <c r="A8" s="22" t="s">
        <v>569</v>
      </c>
      <c r="B8" s="22" t="s">
        <v>121</v>
      </c>
      <c r="C8" s="23" t="s">
        <v>195</v>
      </c>
      <c r="D8" s="24">
        <v>186</v>
      </c>
      <c r="E8" s="22">
        <v>150</v>
      </c>
      <c r="F8" s="25" t="s">
        <v>553</v>
      </c>
      <c r="G8" s="25">
        <f>SUM(E8+15)</f>
        <v>165</v>
      </c>
      <c r="H8" s="21">
        <v>0.54166666666666663</v>
      </c>
      <c r="I8" s="48">
        <v>0.55717592592592591</v>
      </c>
      <c r="J8" s="2">
        <f t="shared" si="0"/>
        <v>1.5509259259259278E-2</v>
      </c>
      <c r="K8" s="2">
        <f t="shared" si="1"/>
        <v>0</v>
      </c>
      <c r="L8" s="2">
        <f t="shared" si="2"/>
        <v>1.5509259259259278E-2</v>
      </c>
      <c r="M8" s="29">
        <v>4</v>
      </c>
      <c r="N8" s="12"/>
    </row>
    <row r="9" spans="1:14" ht="15" x14ac:dyDescent="0.3">
      <c r="A9" s="22" t="s">
        <v>584</v>
      </c>
      <c r="B9" s="22" t="s">
        <v>585</v>
      </c>
      <c r="C9" s="23" t="s">
        <v>586</v>
      </c>
      <c r="D9" s="24">
        <v>820</v>
      </c>
      <c r="E9" s="22">
        <v>222</v>
      </c>
      <c r="F9" s="25" t="s">
        <v>553</v>
      </c>
      <c r="G9" s="25">
        <f>SUM(E9+15)</f>
        <v>237</v>
      </c>
      <c r="H9" s="21">
        <v>0.54166666666666663</v>
      </c>
      <c r="I9" s="21">
        <v>0.5630208333333333</v>
      </c>
      <c r="J9" s="2">
        <f t="shared" si="0"/>
        <v>2.1354166666666674E-2</v>
      </c>
      <c r="K9" s="2">
        <f t="shared" si="1"/>
        <v>0</v>
      </c>
      <c r="L9" s="2">
        <f t="shared" si="2"/>
        <v>2.1354166666666674E-2</v>
      </c>
      <c r="M9" s="29">
        <v>6</v>
      </c>
      <c r="N9" s="12"/>
    </row>
    <row r="10" spans="1:14" ht="15" x14ac:dyDescent="0.3">
      <c r="A10" s="22" t="s">
        <v>591</v>
      </c>
      <c r="B10" s="27" t="s">
        <v>592</v>
      </c>
      <c r="C10" s="23" t="s">
        <v>361</v>
      </c>
      <c r="D10" s="24">
        <v>3473</v>
      </c>
      <c r="E10" s="22">
        <v>171</v>
      </c>
      <c r="F10" s="25" t="s">
        <v>553</v>
      </c>
      <c r="G10" s="25">
        <f>SUM(E10+15)</f>
        <v>186</v>
      </c>
      <c r="H10" s="21">
        <v>0.54166666666666663</v>
      </c>
      <c r="I10" s="21">
        <v>0.55633101851851852</v>
      </c>
      <c r="J10" s="2">
        <f t="shared" si="0"/>
        <v>1.4664351851851887E-2</v>
      </c>
      <c r="K10" s="2">
        <f t="shared" si="1"/>
        <v>0</v>
      </c>
      <c r="L10" s="2">
        <f t="shared" si="2"/>
        <v>1.4664351851851887E-2</v>
      </c>
      <c r="M10" s="29">
        <v>1</v>
      </c>
      <c r="N10" s="12"/>
    </row>
    <row r="11" spans="1:14" ht="15" x14ac:dyDescent="0.3">
      <c r="A11" s="22" t="s">
        <v>239</v>
      </c>
      <c r="B11" s="27" t="s">
        <v>113</v>
      </c>
      <c r="C11" s="23" t="s">
        <v>114</v>
      </c>
      <c r="D11" s="24">
        <v>531</v>
      </c>
      <c r="E11" s="22">
        <v>222</v>
      </c>
      <c r="F11" s="25" t="s">
        <v>106</v>
      </c>
      <c r="G11" s="25">
        <f>SUM(E11+0)</f>
        <v>222</v>
      </c>
      <c r="H11" s="21">
        <v>0.54166666666666663</v>
      </c>
      <c r="I11" s="50">
        <v>0.55813657407407413</v>
      </c>
      <c r="J11" s="2">
        <f t="shared" si="0"/>
        <v>1.6469907407407502E-2</v>
      </c>
      <c r="K11" s="2">
        <f t="shared" si="1"/>
        <v>0</v>
      </c>
      <c r="L11" s="2">
        <f t="shared" si="2"/>
        <v>1.6469907407407502E-2</v>
      </c>
      <c r="M11" s="29">
        <v>5</v>
      </c>
      <c r="N11" s="12"/>
    </row>
    <row r="12" spans="1:14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6.5" x14ac:dyDescent="0.35">
      <c r="A13" s="22" t="s">
        <v>772</v>
      </c>
      <c r="B13" s="22"/>
      <c r="C13" s="1"/>
      <c r="D13" s="17" t="s">
        <v>657</v>
      </c>
      <c r="E13" s="17"/>
      <c r="F13" s="17"/>
      <c r="G13" s="17"/>
      <c r="H13" s="17"/>
      <c r="I13" s="2"/>
      <c r="J13" s="1"/>
      <c r="K13" s="1"/>
      <c r="L13" s="1"/>
      <c r="M13" s="6"/>
      <c r="N13" s="5"/>
    </row>
    <row r="14" spans="1:14" ht="15" x14ac:dyDescent="0.3">
      <c r="A14" t="s">
        <v>640</v>
      </c>
      <c r="B14" s="1"/>
      <c r="C14" s="1"/>
      <c r="D14" s="10"/>
      <c r="E14" s="11"/>
      <c r="F14" s="11"/>
      <c r="G14" s="11"/>
      <c r="H14" s="11"/>
      <c r="I14" s="2"/>
      <c r="J14" s="1"/>
      <c r="K14" s="1"/>
      <c r="L14" s="1"/>
      <c r="M14" s="6"/>
      <c r="N14" s="5"/>
    </row>
    <row r="15" spans="1:14" ht="15" x14ac:dyDescent="0.3">
      <c r="A15" s="30" t="s">
        <v>770</v>
      </c>
      <c r="B15" s="30"/>
      <c r="C15" s="30"/>
      <c r="D15" s="10"/>
      <c r="E15" s="11"/>
      <c r="F15" s="11"/>
      <c r="G15" s="11"/>
      <c r="H15" s="11"/>
      <c r="I15" s="2"/>
      <c r="J15" s="1"/>
      <c r="K15" s="1"/>
      <c r="L15" s="1"/>
      <c r="M15" s="6"/>
      <c r="N15" s="5"/>
    </row>
    <row r="16" spans="1:14" ht="15.75" x14ac:dyDescent="0.3">
      <c r="A16" s="15" t="s">
        <v>241</v>
      </c>
      <c r="B16" s="14"/>
      <c r="C16" s="8" t="s">
        <v>555</v>
      </c>
      <c r="D16" s="49">
        <f>0.72+1.24+0.53+0.79</f>
        <v>3.2800000000000002</v>
      </c>
      <c r="E16" s="8" t="s">
        <v>242</v>
      </c>
    </row>
    <row r="17" spans="1:14" ht="45" x14ac:dyDescent="0.3">
      <c r="A17" s="3" t="s">
        <v>1</v>
      </c>
      <c r="B17" s="3" t="s">
        <v>109</v>
      </c>
      <c r="C17" s="3" t="s">
        <v>110</v>
      </c>
      <c r="D17" s="3" t="s">
        <v>111</v>
      </c>
      <c r="E17" s="3" t="s">
        <v>100</v>
      </c>
      <c r="F17" s="3" t="s">
        <v>101</v>
      </c>
      <c r="G17" s="13" t="s">
        <v>557</v>
      </c>
      <c r="H17" s="4" t="s">
        <v>102</v>
      </c>
      <c r="I17" s="4" t="s">
        <v>103</v>
      </c>
      <c r="J17" s="4" t="s">
        <v>104</v>
      </c>
      <c r="K17" s="4" t="s">
        <v>108</v>
      </c>
      <c r="L17" s="4" t="s">
        <v>105</v>
      </c>
      <c r="M17" s="13" t="s">
        <v>240</v>
      </c>
      <c r="N17" s="4" t="s">
        <v>559</v>
      </c>
    </row>
    <row r="18" spans="1:14" ht="15" x14ac:dyDescent="0.3">
      <c r="A18" s="22" t="s">
        <v>593</v>
      </c>
      <c r="B18" s="22" t="s">
        <v>147</v>
      </c>
      <c r="C18" s="23" t="s">
        <v>594</v>
      </c>
      <c r="D18" s="24">
        <v>42178</v>
      </c>
      <c r="E18" s="22">
        <v>177</v>
      </c>
      <c r="F18" s="25" t="s">
        <v>553</v>
      </c>
      <c r="G18" s="25">
        <f>SUM(E18+15)</f>
        <v>192</v>
      </c>
      <c r="H18" s="21">
        <v>0.57291666666666663</v>
      </c>
      <c r="I18" s="48">
        <v>0.60668981481481488</v>
      </c>
      <c r="J18" s="2">
        <f t="shared" ref="J18:J23" si="3">(I18-H18)</f>
        <v>3.3773148148148247E-2</v>
      </c>
      <c r="K18" s="2">
        <f t="shared" ref="K18:K23" si="4">((D$171*G18)/86400)</f>
        <v>0</v>
      </c>
      <c r="L18" s="2">
        <f t="shared" ref="L18:L23" si="5">(J18-K18)</f>
        <v>3.3773148148148247E-2</v>
      </c>
      <c r="M18" s="29">
        <v>3</v>
      </c>
      <c r="N18" s="12"/>
    </row>
    <row r="19" spans="1:14" ht="15" x14ac:dyDescent="0.3">
      <c r="A19" s="22" t="s">
        <v>563</v>
      </c>
      <c r="B19" s="22" t="s">
        <v>564</v>
      </c>
      <c r="C19" s="23" t="s">
        <v>565</v>
      </c>
      <c r="D19" s="24">
        <v>33345</v>
      </c>
      <c r="E19" s="22">
        <v>90</v>
      </c>
      <c r="F19" s="25" t="s">
        <v>553</v>
      </c>
      <c r="G19" s="25">
        <f>SUM(E19+15)</f>
        <v>105</v>
      </c>
      <c r="H19" s="21">
        <v>0.57291666666666663</v>
      </c>
      <c r="I19" s="21">
        <v>0.60430555555555554</v>
      </c>
      <c r="J19" s="2">
        <f t="shared" si="3"/>
        <v>3.1388888888888911E-2</v>
      </c>
      <c r="K19" s="2">
        <f t="shared" si="4"/>
        <v>0</v>
      </c>
      <c r="L19" s="2">
        <f t="shared" si="5"/>
        <v>3.1388888888888911E-2</v>
      </c>
      <c r="M19" s="29">
        <v>4</v>
      </c>
      <c r="N19" s="12"/>
    </row>
    <row r="20" spans="1:14" ht="15" x14ac:dyDescent="0.3">
      <c r="A20" s="22" t="s">
        <v>569</v>
      </c>
      <c r="B20" s="22" t="s">
        <v>121</v>
      </c>
      <c r="C20" s="23" t="s">
        <v>195</v>
      </c>
      <c r="D20" s="24">
        <v>186</v>
      </c>
      <c r="E20" s="22">
        <v>150</v>
      </c>
      <c r="F20" s="25" t="s">
        <v>553</v>
      </c>
      <c r="G20" s="25">
        <f>SUM(E20+15)</f>
        <v>165</v>
      </c>
      <c r="H20" s="21">
        <v>0.57291666666666663</v>
      </c>
      <c r="I20" s="48">
        <v>0.60548611111111106</v>
      </c>
      <c r="J20" s="2">
        <f t="shared" si="3"/>
        <v>3.2569444444444429E-2</v>
      </c>
      <c r="K20" s="2">
        <f t="shared" si="4"/>
        <v>0</v>
      </c>
      <c r="L20" s="2">
        <f t="shared" si="5"/>
        <v>3.2569444444444429E-2</v>
      </c>
      <c r="M20" s="29">
        <v>2</v>
      </c>
      <c r="N20" s="12"/>
    </row>
    <row r="21" spans="1:14" ht="15" x14ac:dyDescent="0.3">
      <c r="A21" s="22" t="s">
        <v>584</v>
      </c>
      <c r="B21" s="22" t="s">
        <v>585</v>
      </c>
      <c r="C21" s="23" t="s">
        <v>586</v>
      </c>
      <c r="D21" s="24">
        <v>820</v>
      </c>
      <c r="E21" s="22">
        <v>222</v>
      </c>
      <c r="F21" s="25" t="s">
        <v>553</v>
      </c>
      <c r="G21" s="25">
        <f>SUM(E21+15)</f>
        <v>237</v>
      </c>
      <c r="H21" s="21">
        <v>0.57291666666666663</v>
      </c>
      <c r="I21" s="21">
        <v>0.61388888888888882</v>
      </c>
      <c r="J21" s="2">
        <f t="shared" si="3"/>
        <v>4.0972222222222188E-2</v>
      </c>
      <c r="K21" s="2">
        <f t="shared" si="4"/>
        <v>0</v>
      </c>
      <c r="L21" s="2">
        <f t="shared" si="5"/>
        <v>4.0972222222222188E-2</v>
      </c>
      <c r="M21" s="29">
        <v>6</v>
      </c>
      <c r="N21" s="12"/>
    </row>
    <row r="22" spans="1:14" ht="15" x14ac:dyDescent="0.3">
      <c r="A22" s="22" t="s">
        <v>591</v>
      </c>
      <c r="B22" s="27" t="s">
        <v>592</v>
      </c>
      <c r="C22" s="23" t="s">
        <v>361</v>
      </c>
      <c r="D22" s="24">
        <v>3473</v>
      </c>
      <c r="E22" s="22">
        <v>171</v>
      </c>
      <c r="F22" s="25" t="s">
        <v>553</v>
      </c>
      <c r="G22" s="25">
        <f>SUM(E22+15)</f>
        <v>186</v>
      </c>
      <c r="H22" s="21">
        <v>0.57291666666666663</v>
      </c>
      <c r="I22" s="21">
        <v>0.60506944444444444</v>
      </c>
      <c r="J22" s="2">
        <f t="shared" si="3"/>
        <v>3.2152777777777808E-2</v>
      </c>
      <c r="K22" s="2">
        <f t="shared" si="4"/>
        <v>0</v>
      </c>
      <c r="L22" s="2">
        <f t="shared" si="5"/>
        <v>3.2152777777777808E-2</v>
      </c>
      <c r="M22" s="29">
        <v>1</v>
      </c>
      <c r="N22" s="12"/>
    </row>
    <row r="23" spans="1:14" ht="15" x14ac:dyDescent="0.3">
      <c r="A23" s="22" t="s">
        <v>239</v>
      </c>
      <c r="B23" s="27" t="s">
        <v>113</v>
      </c>
      <c r="C23" s="23" t="s">
        <v>114</v>
      </c>
      <c r="D23" s="24">
        <v>531</v>
      </c>
      <c r="E23" s="22">
        <v>222</v>
      </c>
      <c r="F23" s="25" t="s">
        <v>106</v>
      </c>
      <c r="G23" s="25">
        <f>SUM(E23+0)</f>
        <v>222</v>
      </c>
      <c r="H23" s="21">
        <v>0.57291666666666663</v>
      </c>
      <c r="I23" s="50">
        <v>0.60943287037037031</v>
      </c>
      <c r="J23" s="2">
        <f t="shared" si="3"/>
        <v>3.6516203703703676E-2</v>
      </c>
      <c r="K23" s="2">
        <f t="shared" si="4"/>
        <v>0</v>
      </c>
      <c r="L23" s="2">
        <f t="shared" si="5"/>
        <v>3.6516203703703676E-2</v>
      </c>
      <c r="M23" s="29">
        <v>5</v>
      </c>
      <c r="N23" s="12"/>
    </row>
    <row r="24" spans="1:1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6.5" x14ac:dyDescent="0.35">
      <c r="A25" s="22" t="s">
        <v>772</v>
      </c>
      <c r="B25" s="22"/>
      <c r="C25" s="1"/>
      <c r="D25" s="17" t="s">
        <v>658</v>
      </c>
      <c r="E25" s="17"/>
      <c r="F25" s="17"/>
      <c r="G25" s="17"/>
      <c r="H25" s="17"/>
      <c r="I25" s="2"/>
      <c r="J25" s="1"/>
      <c r="K25" s="1"/>
      <c r="L25" s="1"/>
      <c r="M25" s="6"/>
      <c r="N25" s="5"/>
    </row>
    <row r="26" spans="1:14" ht="15" x14ac:dyDescent="0.3">
      <c r="A26" t="s">
        <v>640</v>
      </c>
      <c r="B26" s="1"/>
      <c r="C26" s="1"/>
      <c r="D26" s="10"/>
      <c r="E26" s="11"/>
      <c r="F26" s="11"/>
      <c r="G26" s="11"/>
      <c r="H26" s="11"/>
      <c r="I26" s="2"/>
      <c r="J26" s="1"/>
      <c r="K26" s="1"/>
      <c r="L26" s="1"/>
      <c r="M26" s="6"/>
      <c r="N26" s="5"/>
    </row>
    <row r="27" spans="1:14" ht="15" x14ac:dyDescent="0.3">
      <c r="A27" s="30" t="s">
        <v>771</v>
      </c>
      <c r="B27" s="30"/>
      <c r="C27" s="30"/>
      <c r="D27" s="10"/>
      <c r="E27" s="11"/>
      <c r="F27" s="11"/>
      <c r="G27" s="11"/>
      <c r="H27" s="11"/>
      <c r="I27" s="2"/>
      <c r="J27" s="1"/>
      <c r="K27" s="1"/>
      <c r="L27" s="1"/>
      <c r="M27" s="6"/>
      <c r="N27" s="5"/>
    </row>
    <row r="28" spans="1:14" ht="15.75" x14ac:dyDescent="0.3">
      <c r="A28" s="15" t="s">
        <v>241</v>
      </c>
      <c r="B28" s="14"/>
      <c r="C28" s="8" t="s">
        <v>555</v>
      </c>
      <c r="D28" s="49">
        <f>0.72+1.24+0.62</f>
        <v>2.58</v>
      </c>
      <c r="E28" s="8" t="s">
        <v>242</v>
      </c>
    </row>
    <row r="29" spans="1:14" ht="90" x14ac:dyDescent="0.3">
      <c r="A29" s="3" t="s">
        <v>1</v>
      </c>
      <c r="B29" s="3" t="s">
        <v>109</v>
      </c>
      <c r="C29" s="3" t="s">
        <v>110</v>
      </c>
      <c r="D29" s="3" t="s">
        <v>111</v>
      </c>
      <c r="E29" s="3" t="s">
        <v>100</v>
      </c>
      <c r="F29" s="3" t="s">
        <v>101</v>
      </c>
      <c r="G29" s="13" t="s">
        <v>557</v>
      </c>
      <c r="H29" s="4" t="s">
        <v>102</v>
      </c>
      <c r="I29" s="4" t="s">
        <v>103</v>
      </c>
      <c r="J29" s="4" t="s">
        <v>104</v>
      </c>
      <c r="K29" s="4" t="s">
        <v>108</v>
      </c>
      <c r="L29" s="4" t="s">
        <v>105</v>
      </c>
      <c r="M29" s="13" t="s">
        <v>240</v>
      </c>
      <c r="N29" s="51" t="s">
        <v>633</v>
      </c>
    </row>
    <row r="30" spans="1:14" ht="15" x14ac:dyDescent="0.3">
      <c r="A30" s="22" t="s">
        <v>593</v>
      </c>
      <c r="B30" s="22" t="s">
        <v>147</v>
      </c>
      <c r="C30" s="23" t="s">
        <v>594</v>
      </c>
      <c r="D30" s="24">
        <v>42178</v>
      </c>
      <c r="E30" s="22">
        <v>177</v>
      </c>
      <c r="F30" s="25" t="s">
        <v>553</v>
      </c>
      <c r="G30" s="25">
        <f>SUM(E30+15)</f>
        <v>192</v>
      </c>
      <c r="H30" s="21">
        <v>0.62152777777777779</v>
      </c>
      <c r="I30" s="48">
        <v>0.64694444444444443</v>
      </c>
      <c r="J30" s="2">
        <f t="shared" ref="J30:J35" si="6">(I30-H30)</f>
        <v>2.5416666666666643E-2</v>
      </c>
      <c r="K30" s="2">
        <f t="shared" ref="K30:K35" si="7">((D$183*G30)/86400)</f>
        <v>0</v>
      </c>
      <c r="L30" s="2">
        <f t="shared" ref="L30:L35" si="8">(J30-K30)</f>
        <v>2.5416666666666643E-2</v>
      </c>
      <c r="M30" s="29">
        <v>2</v>
      </c>
      <c r="N30" s="12" t="s">
        <v>768</v>
      </c>
    </row>
    <row r="31" spans="1:14" ht="15" x14ac:dyDescent="0.3">
      <c r="A31" s="22" t="s">
        <v>563</v>
      </c>
      <c r="B31" s="22" t="s">
        <v>564</v>
      </c>
      <c r="C31" s="23" t="s">
        <v>565</v>
      </c>
      <c r="D31" s="24">
        <v>33345</v>
      </c>
      <c r="E31" s="22">
        <v>90</v>
      </c>
      <c r="F31" s="25" t="s">
        <v>553</v>
      </c>
      <c r="G31" s="25">
        <f>SUM(E31+15)</f>
        <v>105</v>
      </c>
      <c r="H31" s="21">
        <v>0.62152777777777779</v>
      </c>
      <c r="I31" s="21">
        <v>0.6457060185185185</v>
      </c>
      <c r="J31" s="2">
        <f t="shared" si="6"/>
        <v>2.4178240740740709E-2</v>
      </c>
      <c r="K31" s="2">
        <f t="shared" si="7"/>
        <v>0</v>
      </c>
      <c r="L31" s="2">
        <f t="shared" si="8"/>
        <v>2.4178240740740709E-2</v>
      </c>
      <c r="M31" s="29">
        <v>3</v>
      </c>
      <c r="N31" s="12" t="s">
        <v>767</v>
      </c>
    </row>
    <row r="32" spans="1:14" ht="15" x14ac:dyDescent="0.3">
      <c r="A32" s="22" t="s">
        <v>569</v>
      </c>
      <c r="B32" s="22" t="s">
        <v>121</v>
      </c>
      <c r="C32" s="23" t="s">
        <v>195</v>
      </c>
      <c r="D32" s="24">
        <v>186</v>
      </c>
      <c r="E32" s="22">
        <v>150</v>
      </c>
      <c r="F32" s="25" t="s">
        <v>553</v>
      </c>
      <c r="G32" s="25">
        <f>SUM(E32+15)</f>
        <v>165</v>
      </c>
      <c r="H32" s="21" t="s">
        <v>669</v>
      </c>
      <c r="I32" s="48"/>
      <c r="J32" s="2" t="e">
        <f t="shared" si="6"/>
        <v>#VALUE!</v>
      </c>
      <c r="K32" s="2">
        <f t="shared" si="7"/>
        <v>0</v>
      </c>
      <c r="L32" s="2" t="e">
        <f t="shared" si="8"/>
        <v>#VALUE!</v>
      </c>
      <c r="M32" s="29">
        <v>7</v>
      </c>
      <c r="N32" s="12" t="s">
        <v>766</v>
      </c>
    </row>
    <row r="33" spans="1:14" ht="15" x14ac:dyDescent="0.3">
      <c r="A33" s="22" t="s">
        <v>584</v>
      </c>
      <c r="B33" s="22" t="s">
        <v>585</v>
      </c>
      <c r="C33" s="23" t="s">
        <v>586</v>
      </c>
      <c r="D33" s="24">
        <v>820</v>
      </c>
      <c r="E33" s="22">
        <v>222</v>
      </c>
      <c r="F33" s="25" t="s">
        <v>553</v>
      </c>
      <c r="G33" s="25">
        <f>SUM(E33+15)</f>
        <v>237</v>
      </c>
      <c r="H33" s="21">
        <v>0.62152777777777779</v>
      </c>
      <c r="I33" s="21">
        <v>0.65194444444444444</v>
      </c>
      <c r="J33" s="2">
        <f t="shared" si="6"/>
        <v>3.0416666666666647E-2</v>
      </c>
      <c r="K33" s="2">
        <f t="shared" si="7"/>
        <v>0</v>
      </c>
      <c r="L33" s="2">
        <f t="shared" si="8"/>
        <v>3.0416666666666647E-2</v>
      </c>
      <c r="M33" s="29">
        <v>4</v>
      </c>
      <c r="N33" s="12" t="s">
        <v>765</v>
      </c>
    </row>
    <row r="34" spans="1:14" ht="15" x14ac:dyDescent="0.3">
      <c r="A34" s="22" t="s">
        <v>591</v>
      </c>
      <c r="B34" s="27" t="s">
        <v>592</v>
      </c>
      <c r="C34" s="23" t="s">
        <v>361</v>
      </c>
      <c r="D34" s="24">
        <v>3473</v>
      </c>
      <c r="E34" s="22">
        <v>171</v>
      </c>
      <c r="F34" s="25" t="s">
        <v>553</v>
      </c>
      <c r="G34" s="25">
        <f>SUM(E34+15)</f>
        <v>186</v>
      </c>
      <c r="H34" s="21">
        <v>0.62152777777777779</v>
      </c>
      <c r="I34" s="21">
        <v>0.64652777777777781</v>
      </c>
      <c r="J34" s="2">
        <f t="shared" si="6"/>
        <v>2.5000000000000022E-2</v>
      </c>
      <c r="K34" s="2">
        <f t="shared" si="7"/>
        <v>0</v>
      </c>
      <c r="L34" s="2">
        <f t="shared" si="8"/>
        <v>2.5000000000000022E-2</v>
      </c>
      <c r="M34" s="29">
        <v>1</v>
      </c>
      <c r="N34" s="12" t="s">
        <v>763</v>
      </c>
    </row>
    <row r="35" spans="1:14" ht="15" x14ac:dyDescent="0.3">
      <c r="A35" s="22" t="s">
        <v>239</v>
      </c>
      <c r="B35" s="27" t="s">
        <v>113</v>
      </c>
      <c r="C35" s="23" t="s">
        <v>114</v>
      </c>
      <c r="D35" s="24">
        <v>531</v>
      </c>
      <c r="E35" s="22">
        <v>222</v>
      </c>
      <c r="F35" s="25" t="s">
        <v>106</v>
      </c>
      <c r="G35" s="25">
        <f>SUM(E35+0)</f>
        <v>222</v>
      </c>
      <c r="H35" s="21" t="s">
        <v>669</v>
      </c>
      <c r="I35" s="50"/>
      <c r="J35" s="2" t="e">
        <f t="shared" si="6"/>
        <v>#VALUE!</v>
      </c>
      <c r="K35" s="2">
        <f t="shared" si="7"/>
        <v>0</v>
      </c>
      <c r="L35" s="2" t="e">
        <f t="shared" si="8"/>
        <v>#VALUE!</v>
      </c>
      <c r="M35" s="29">
        <v>7</v>
      </c>
      <c r="N35" s="12" t="s">
        <v>764</v>
      </c>
    </row>
    <row r="36" spans="1:1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LLPHRF</vt:lpstr>
      <vt:lpstr>Race Results</vt:lpstr>
      <vt:lpstr>Overall</vt:lpstr>
      <vt:lpstr>Around Alone</vt:lpstr>
      <vt:lpstr>Spring Series</vt:lpstr>
      <vt:lpstr>Womens Skipper</vt:lpstr>
      <vt:lpstr>Moonlight Scramble</vt:lpstr>
      <vt:lpstr>Dorton Cup</vt:lpstr>
      <vt:lpstr>BFO</vt:lpstr>
      <vt:lpstr>Fall Series</vt:lpstr>
      <vt:lpstr>LLPHRF!certs</vt:lpstr>
      <vt:lpstr>Overall!Print_Area</vt:lpstr>
      <vt:lpstr>'Race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CHOA</cp:lastModifiedBy>
  <cp:lastPrinted>2017-11-11T01:20:35Z</cp:lastPrinted>
  <dcterms:created xsi:type="dcterms:W3CDTF">1996-10-14T23:33:28Z</dcterms:created>
  <dcterms:modified xsi:type="dcterms:W3CDTF">2018-11-12T21:29:57Z</dcterms:modified>
</cp:coreProperties>
</file>